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05" windowWidth="12630" windowHeight="13140" activeTab="0"/>
  </bookViews>
  <sheets>
    <sheet name="Rekapitulace" sheetId="1" r:id="rId1"/>
    <sheet name="Příjmy daňové" sheetId="2" r:id="rId2"/>
    <sheet name="Příjmy nedaňové" sheetId="3" r:id="rId3"/>
    <sheet name="Příj-par" sheetId="4" r:id="rId4"/>
    <sheet name="Výdaje" sheetId="5" r:id="rId5"/>
    <sheet name="Výd-par" sheetId="6" r:id="rId6"/>
    <sheet name="Výpočet" sheetId="7" r:id="rId7"/>
    <sheet name="Tabulky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2">'Příjmy nedaňové'!$A:$D</definedName>
    <definedName name="_xlnm.Print_Titles" localSheetId="4">'Výdaje'!$A:$D</definedName>
    <definedName name="_xlnm.Print_Area" localSheetId="2">'Příjmy nedaňové'!$A$1:$W$30</definedName>
    <definedName name="_xlnm.Print_Area" localSheetId="4">'Výdaje'!$A$1:$AN$67</definedName>
  </definedNames>
  <calcPr fullCalcOnLoad="1"/>
</workbook>
</file>

<file path=xl/sharedStrings.xml><?xml version="1.0" encoding="utf-8"?>
<sst xmlns="http://schemas.openxmlformats.org/spreadsheetml/2006/main" count="338" uniqueCount="227">
  <si>
    <t>PŘÍJMY</t>
  </si>
  <si>
    <t>položka</t>
  </si>
  <si>
    <t>částka</t>
  </si>
  <si>
    <t>Daň z příjmů FO - závislá činnost</t>
  </si>
  <si>
    <t>Daň z příjmů FO - SVČ</t>
  </si>
  <si>
    <t>Daň z příjmů FO - zvláštní sazba</t>
  </si>
  <si>
    <t>Daň z příjmů právnických osob</t>
  </si>
  <si>
    <t>Daň z příjmů právnických osob za obce</t>
  </si>
  <si>
    <t>Daň z přidané hodnoty</t>
  </si>
  <si>
    <t>Správní poplatky</t>
  </si>
  <si>
    <t>Poplatek za komunální odpad</t>
  </si>
  <si>
    <t>Poplatek ze psů</t>
  </si>
  <si>
    <t>Pobytové poplatky</t>
  </si>
  <si>
    <t>Poplatky za užívání veřejného prostranství</t>
  </si>
  <si>
    <t>Poplatky ze vstupného</t>
  </si>
  <si>
    <t>Poplatek z ubytovací kapacity</t>
  </si>
  <si>
    <t>Poplatek za povolení k vjezdu</t>
  </si>
  <si>
    <t>Poplatek za provozovaný VHP</t>
  </si>
  <si>
    <t>Daň z nemovitosti</t>
  </si>
  <si>
    <t>Daňové příjmy celkem</t>
  </si>
  <si>
    <t>třída 1</t>
  </si>
  <si>
    <t>Přijaté dotace celkem</t>
  </si>
  <si>
    <t>třída 4</t>
  </si>
  <si>
    <t>Příjmy</t>
  </si>
  <si>
    <t>celkem</t>
  </si>
  <si>
    <t>za položku</t>
  </si>
  <si>
    <t>les</t>
  </si>
  <si>
    <t>voda</t>
  </si>
  <si>
    <t>rybníky</t>
  </si>
  <si>
    <t>Zdr. stř.</t>
  </si>
  <si>
    <t>hřbitov</t>
  </si>
  <si>
    <t>byty</t>
  </si>
  <si>
    <t>z prodeje služeb</t>
  </si>
  <si>
    <t>z prodeje zboží</t>
  </si>
  <si>
    <t>z pronájmu pozemků</t>
  </si>
  <si>
    <t>z úroků</t>
  </si>
  <si>
    <t>z podílu na zisku</t>
  </si>
  <si>
    <t>ze sankčních plateb</t>
  </si>
  <si>
    <t>z neinvestíčních darů</t>
  </si>
  <si>
    <t>třída 2</t>
  </si>
  <si>
    <t>z prodeje pozemků</t>
  </si>
  <si>
    <t>z prodeje ostatního HIM</t>
  </si>
  <si>
    <t>z darů na investice</t>
  </si>
  <si>
    <t>z příspěvků na investice</t>
  </si>
  <si>
    <t>z prodeje akcií</t>
  </si>
  <si>
    <t>z prodeje majetkových podílů</t>
  </si>
  <si>
    <t>Kapitálové příjmy celkem</t>
  </si>
  <si>
    <t>třída 3</t>
  </si>
  <si>
    <t xml:space="preserve">        K A P I T Á L O V É </t>
  </si>
  <si>
    <t>Třída</t>
  </si>
  <si>
    <t>Položka</t>
  </si>
  <si>
    <t>Částka</t>
  </si>
  <si>
    <t>1+2+3+4</t>
  </si>
  <si>
    <t>X</t>
  </si>
  <si>
    <t>5+6</t>
  </si>
  <si>
    <t>PŘÍJMY CELKEM</t>
  </si>
  <si>
    <t>z toho Daňové příjmy celkem</t>
  </si>
  <si>
    <t xml:space="preserve">           Přijaté dotace celkem</t>
  </si>
  <si>
    <t>VÝDAJE CELKEM</t>
  </si>
  <si>
    <t xml:space="preserve"> z toho Běžné výdaje celkem</t>
  </si>
  <si>
    <t xml:space="preserve">            Kapitálové výdaje celkem</t>
  </si>
  <si>
    <t>SALDO: příjmy - výdaje</t>
  </si>
  <si>
    <t>FINANCOVÁNÍ CELKEM</t>
  </si>
  <si>
    <t xml:space="preserve">                                     D  A  Ň  O  V  É</t>
  </si>
  <si>
    <t>Výdaje</t>
  </si>
  <si>
    <t>platy změstnanců</t>
  </si>
  <si>
    <t>ostatní osobní výdaje</t>
  </si>
  <si>
    <t>sociální pojištění</t>
  </si>
  <si>
    <t>zdravotní pojištění</t>
  </si>
  <si>
    <t>ostatní povinné pojištění</t>
  </si>
  <si>
    <t>potraviny</t>
  </si>
  <si>
    <t>ochranné pomůcky</t>
  </si>
  <si>
    <t>prádlo oděv obuv</t>
  </si>
  <si>
    <t>knihy , učební pomůcky</t>
  </si>
  <si>
    <t>drobný hmotný majetek</t>
  </si>
  <si>
    <t>nákup materiálu</t>
  </si>
  <si>
    <t>úroky placené</t>
  </si>
  <si>
    <t>elektrická energie</t>
  </si>
  <si>
    <t>pohonné hmoty</t>
  </si>
  <si>
    <t>služby pošt</t>
  </si>
  <si>
    <t>služby telekomunikací</t>
  </si>
  <si>
    <t>služby peněžních ústavů</t>
  </si>
  <si>
    <t>nájemné</t>
  </si>
  <si>
    <t>konzultační poradenské služby</t>
  </si>
  <si>
    <t>služby školení</t>
  </si>
  <si>
    <t>služby zpracování dat</t>
  </si>
  <si>
    <t>nákup služeb</t>
  </si>
  <si>
    <t>opravy a udržování</t>
  </si>
  <si>
    <t>programové vybavení</t>
  </si>
  <si>
    <t>cestovné</t>
  </si>
  <si>
    <t>pohoštění</t>
  </si>
  <si>
    <t>účastnické poplatky na konference</t>
  </si>
  <si>
    <t>poskytnuté neinv. příspěvky</t>
  </si>
  <si>
    <t>dopravní obslužnost</t>
  </si>
  <si>
    <t>věcné dary</t>
  </si>
  <si>
    <t>neinv. dotace fyz. osobám</t>
  </si>
  <si>
    <t>neinv. dotace práv. osobám</t>
  </si>
  <si>
    <t>neinv. transfery obcím (školy)</t>
  </si>
  <si>
    <t>neinv. transfery veř. rozpočtu</t>
  </si>
  <si>
    <t>neinv. přispěvky vlastním PO</t>
  </si>
  <si>
    <t>kolky</t>
  </si>
  <si>
    <t>platby daní a polplatků</t>
  </si>
  <si>
    <t>Běžné výdaje celkem</t>
  </si>
  <si>
    <t xml:space="preserve">   B   Ě   Ž   N   É          V   Ý   D   A   J   E</t>
  </si>
  <si>
    <t>třída 5</t>
  </si>
  <si>
    <t>stroje, přístroje, zařízení</t>
  </si>
  <si>
    <t>dopravní prostředky</t>
  </si>
  <si>
    <t>výpočetní technika</t>
  </si>
  <si>
    <t>projektová dokumentace</t>
  </si>
  <si>
    <t>pozemky</t>
  </si>
  <si>
    <t>investiční transfery PO</t>
  </si>
  <si>
    <t>třída 6</t>
  </si>
  <si>
    <t>Výdaje celkem</t>
  </si>
  <si>
    <t>Kapit. výdaje celkem</t>
  </si>
  <si>
    <t>KAPITÁLOVÉ  VÝDAJE</t>
  </si>
  <si>
    <t>z pronájmu ostat.nemovitostí</t>
  </si>
  <si>
    <t>z prodeje neinvest. majetku</t>
  </si>
  <si>
    <t>z prodeje ostat. nemovitostí</t>
  </si>
  <si>
    <t>odměny členům zastupitelstev obcí</t>
  </si>
  <si>
    <t>KD</t>
  </si>
  <si>
    <t>Kapličky</t>
  </si>
  <si>
    <t>Církev</t>
  </si>
  <si>
    <t>SPOZ</t>
  </si>
  <si>
    <t>Les</t>
  </si>
  <si>
    <t>Silnice</t>
  </si>
  <si>
    <t>Kanalizace</t>
  </si>
  <si>
    <t>ZŠ</t>
  </si>
  <si>
    <t>Knihovna</t>
  </si>
  <si>
    <t>Hřbitov</t>
  </si>
  <si>
    <t>Byty</t>
  </si>
  <si>
    <t>KO</t>
  </si>
  <si>
    <t>VZ + VPP</t>
  </si>
  <si>
    <t>Hasiči</t>
  </si>
  <si>
    <t>refundace mezd</t>
  </si>
  <si>
    <t>neinv. dotace církvím</t>
  </si>
  <si>
    <t>ROZPOČTOVÁ REZERVA</t>
  </si>
  <si>
    <t>Poplatky za znečišťování ovzduší</t>
  </si>
  <si>
    <t>Voda</t>
  </si>
  <si>
    <t>nekap. příjmy a náhrady</t>
  </si>
  <si>
    <t>CZT</t>
  </si>
  <si>
    <t>EKO-KOM</t>
  </si>
  <si>
    <t>zdr. stř.</t>
  </si>
  <si>
    <t>budovy, haly, stavby</t>
  </si>
  <si>
    <t>Neinv. dotace OS</t>
  </si>
  <si>
    <t>neinv. dotace NO</t>
  </si>
  <si>
    <t>teplo, sláma, štěpka</t>
  </si>
  <si>
    <t>Uhrazené splátky dlouhod. půjček - hypotéka (-)</t>
  </si>
  <si>
    <t>Daň obec</t>
  </si>
  <si>
    <t>teplo</t>
  </si>
  <si>
    <t>Ostatní neinvestiční transfery</t>
  </si>
  <si>
    <t>Převody</t>
  </si>
  <si>
    <t>Převody sociálního fondu</t>
  </si>
  <si>
    <t>Rybníky</t>
  </si>
  <si>
    <t>Ost. převody z  vlastních fondů</t>
  </si>
  <si>
    <t>splátky půjček od o.p.s.</t>
  </si>
  <si>
    <t>Klubovna</t>
  </si>
  <si>
    <t xml:space="preserve">                          B Ě Ž N É</t>
  </si>
  <si>
    <t>Běžné + kapitálové celk.</t>
  </si>
  <si>
    <t>Běžné příjmy celkem</t>
  </si>
  <si>
    <t>paragraf</t>
  </si>
  <si>
    <t>popis</t>
  </si>
  <si>
    <t>výdaje celkem</t>
  </si>
  <si>
    <t>Celkem</t>
  </si>
  <si>
    <t>sport</t>
  </si>
  <si>
    <t>nedaňové příjmy celkem</t>
  </si>
  <si>
    <t>Výdaje z finančních operací</t>
  </si>
  <si>
    <t>Činnost místní správy</t>
  </si>
  <si>
    <t>Z finančních operací</t>
  </si>
  <si>
    <t xml:space="preserve">           Nedaňové příjmy celkem</t>
  </si>
  <si>
    <t xml:space="preserve">           Kapitálové příjmy celkem</t>
  </si>
  <si>
    <t xml:space="preserve">Investiční půjčky </t>
  </si>
  <si>
    <t>Sport</t>
  </si>
  <si>
    <t>D O T A C E</t>
  </si>
  <si>
    <t>Kotelna</t>
  </si>
  <si>
    <t>Staveb- nictví</t>
  </si>
  <si>
    <t>komunální služby a územní rozvoj</t>
  </si>
  <si>
    <t>neinv. dotace o.p.s.</t>
  </si>
  <si>
    <t>splátka půjčky o.p.s.</t>
  </si>
  <si>
    <t>splátka půjčky Spobema</t>
  </si>
  <si>
    <t>splátky půjček od pod. subjektů</t>
  </si>
  <si>
    <t>noviny</t>
  </si>
  <si>
    <t>Citroen Bus</t>
  </si>
  <si>
    <t>celkem za položku</t>
  </si>
  <si>
    <t>Program obnovy místních částí</t>
  </si>
  <si>
    <t>Veřejné osvětlení</t>
  </si>
  <si>
    <t>Doprava</t>
  </si>
  <si>
    <t>Zájmová činnost</t>
  </si>
  <si>
    <t>celý</t>
  </si>
  <si>
    <t>hodnota</t>
  </si>
  <si>
    <t>12/11</t>
  </si>
  <si>
    <t>Neinvestiční přijaté dotace ze SR                  v rámci sournného dotačního vztahu</t>
  </si>
  <si>
    <t>Dotace ÚP VPP  ÚZ-13234</t>
  </si>
  <si>
    <t>Dotace volby EP</t>
  </si>
  <si>
    <t>Dotace kraj</t>
  </si>
  <si>
    <t>dary obyvatelstvu</t>
  </si>
  <si>
    <t>běžné</t>
  </si>
  <si>
    <t xml:space="preserve">kapitálové </t>
  </si>
  <si>
    <t>Finanční vypořádání</t>
  </si>
  <si>
    <t>Výdaje z fin. Vypořádání</t>
  </si>
  <si>
    <t>velikost</t>
  </si>
  <si>
    <t>nová částka</t>
  </si>
  <si>
    <t>pojištění</t>
  </si>
  <si>
    <t>Zpracovávaný rok</t>
  </si>
  <si>
    <t>Zůstatek na ZBÚ za rok</t>
  </si>
  <si>
    <t>Změna stavu prostředků na BÚ       max. 474 077,75 Kč</t>
  </si>
  <si>
    <t>Provozní úvěr-splátka</t>
  </si>
  <si>
    <t>Dotace OP (EU)</t>
  </si>
  <si>
    <t>Dotace OP (ČR)</t>
  </si>
  <si>
    <t>Dotace FMP</t>
  </si>
  <si>
    <t>Finanční vypořádání m. let</t>
  </si>
  <si>
    <t>cyklostezky</t>
  </si>
  <si>
    <t>neinv. dotace vlast. PO</t>
  </si>
  <si>
    <t>Nebyt.</t>
  </si>
  <si>
    <t>penále</t>
  </si>
  <si>
    <t>Změna 1-2012</t>
  </si>
  <si>
    <t>Změna 2-2012</t>
  </si>
  <si>
    <t>Změna 3-2012</t>
  </si>
  <si>
    <t>Změna 4-2012</t>
  </si>
  <si>
    <t>Změna 5-2012</t>
  </si>
  <si>
    <t>Změna 6-2012</t>
  </si>
  <si>
    <t>Změna7-2012</t>
  </si>
  <si>
    <t>Změna 8-2012</t>
  </si>
  <si>
    <t>Změna 9-2012</t>
  </si>
  <si>
    <t>Změna 10-2012</t>
  </si>
  <si>
    <t>Změna 7-2012</t>
  </si>
  <si>
    <t>Zastupitelstvo obce</t>
  </si>
  <si>
    <t>Protipovodňová opatření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</si>
</sst>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\ &quot;Kč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0"/>
    </font>
    <font>
      <sz val="8"/>
      <color indexed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4" fillId="0" borderId="4" xfId="0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0" fontId="0" fillId="0" borderId="6" xfId="0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10" fillId="0" borderId="11" xfId="0" applyNumberFormat="1" applyFont="1" applyBorder="1" applyAlignment="1" applyProtection="1">
      <alignment vertical="top"/>
      <protection locked="0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 applyProtection="1">
      <alignment/>
      <protection locked="0"/>
    </xf>
    <xf numFmtId="3" fontId="0" fillId="0" borderId="26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3" fontId="0" fillId="0" borderId="2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3" fontId="0" fillId="0" borderId="2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10" fillId="0" borderId="24" xfId="0" applyNumberFormat="1" applyFont="1" applyBorder="1" applyAlignment="1">
      <alignment vertical="top"/>
    </xf>
    <xf numFmtId="3" fontId="10" fillId="0" borderId="33" xfId="0" applyNumberFormat="1" applyFont="1" applyBorder="1" applyAlignment="1" applyProtection="1">
      <alignment vertical="top"/>
      <protection locked="0"/>
    </xf>
    <xf numFmtId="3" fontId="10" fillId="0" borderId="25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3" fontId="10" fillId="0" borderId="34" xfId="0" applyNumberFormat="1" applyFont="1" applyBorder="1" applyAlignment="1" applyProtection="1">
      <alignment vertical="top"/>
      <protection locked="0"/>
    </xf>
    <xf numFmtId="3" fontId="10" fillId="0" borderId="26" xfId="0" applyNumberFormat="1" applyFont="1" applyBorder="1" applyAlignment="1">
      <alignment vertical="top"/>
    </xf>
    <xf numFmtId="3" fontId="10" fillId="0" borderId="35" xfId="0" applyNumberFormat="1" applyFont="1" applyBorder="1" applyAlignment="1" applyProtection="1">
      <alignment vertical="top"/>
      <protection locked="0"/>
    </xf>
    <xf numFmtId="3" fontId="10" fillId="0" borderId="16" xfId="0" applyNumberFormat="1" applyFont="1" applyBorder="1" applyAlignment="1" applyProtection="1">
      <alignment vertical="top"/>
      <protection locked="0"/>
    </xf>
    <xf numFmtId="3" fontId="10" fillId="0" borderId="36" xfId="0" applyNumberFormat="1" applyFont="1" applyBorder="1" applyAlignment="1" applyProtection="1">
      <alignment vertical="top"/>
      <protection locked="0"/>
    </xf>
    <xf numFmtId="3" fontId="10" fillId="0" borderId="2" xfId="0" applyNumberFormat="1" applyFont="1" applyBorder="1" applyAlignment="1" applyProtection="1">
      <alignment vertical="top"/>
      <protection locked="0"/>
    </xf>
    <xf numFmtId="3" fontId="10" fillId="0" borderId="37" xfId="0" applyNumberFormat="1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3" fontId="10" fillId="0" borderId="11" xfId="0" applyNumberFormat="1" applyFont="1" applyFill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3" fontId="10" fillId="0" borderId="12" xfId="0" applyNumberFormat="1" applyFont="1" applyBorder="1" applyAlignment="1" applyProtection="1">
      <alignment vertical="top"/>
      <protection locked="0"/>
    </xf>
    <xf numFmtId="3" fontId="10" fillId="0" borderId="38" xfId="0" applyNumberFormat="1" applyFont="1" applyBorder="1" applyAlignment="1" applyProtection="1">
      <alignment vertical="top"/>
      <protection locked="0"/>
    </xf>
    <xf numFmtId="3" fontId="10" fillId="0" borderId="4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3" fontId="11" fillId="0" borderId="27" xfId="0" applyNumberFormat="1" applyFont="1" applyBorder="1" applyAlignment="1">
      <alignment vertical="top"/>
    </xf>
    <xf numFmtId="3" fontId="10" fillId="0" borderId="12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0" fillId="0" borderId="6" xfId="0" applyFont="1" applyBorder="1" applyAlignment="1" applyProtection="1">
      <alignment vertical="top"/>
      <protection locked="0"/>
    </xf>
    <xf numFmtId="3" fontId="10" fillId="0" borderId="28" xfId="0" applyNumberFormat="1" applyFont="1" applyBorder="1" applyAlignment="1">
      <alignment vertical="top"/>
    </xf>
    <xf numFmtId="3" fontId="10" fillId="0" borderId="13" xfId="0" applyNumberFormat="1" applyFont="1" applyBorder="1" applyAlignment="1" applyProtection="1">
      <alignment vertical="top"/>
      <protection locked="0"/>
    </xf>
    <xf numFmtId="3" fontId="10" fillId="0" borderId="6" xfId="0" applyNumberFormat="1" applyFont="1" applyBorder="1" applyAlignment="1" applyProtection="1">
      <alignment vertical="top"/>
      <protection locked="0"/>
    </xf>
    <xf numFmtId="3" fontId="10" fillId="0" borderId="39" xfId="0" applyNumberFormat="1" applyFont="1" applyBorder="1" applyAlignment="1" applyProtection="1">
      <alignment vertical="top"/>
      <protection locked="0"/>
    </xf>
    <xf numFmtId="3" fontId="11" fillId="0" borderId="31" xfId="0" applyNumberFormat="1" applyFont="1" applyBorder="1" applyAlignment="1">
      <alignment vertical="top"/>
    </xf>
    <xf numFmtId="0" fontId="0" fillId="0" borderId="8" xfId="0" applyBorder="1" applyAlignment="1">
      <alignment vertical="center"/>
    </xf>
    <xf numFmtId="0" fontId="4" fillId="0" borderId="10" xfId="0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10" fillId="0" borderId="41" xfId="0" applyNumberFormat="1" applyFont="1" applyBorder="1" applyAlignment="1">
      <alignment vertical="top"/>
    </xf>
    <xf numFmtId="3" fontId="10" fillId="0" borderId="42" xfId="0" applyNumberFormat="1" applyFont="1" applyBorder="1" applyAlignment="1">
      <alignment vertical="top"/>
    </xf>
    <xf numFmtId="0" fontId="0" fillId="0" borderId="11" xfId="0" applyBorder="1" applyAlignment="1" applyProtection="1">
      <alignment wrapText="1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6" xfId="0" applyNumberFormat="1" applyBorder="1" applyAlignment="1">
      <alignment/>
    </xf>
    <xf numFmtId="3" fontId="0" fillId="0" borderId="16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>
      <alignment/>
    </xf>
    <xf numFmtId="3" fontId="12" fillId="0" borderId="2" xfId="0" applyNumberFormat="1" applyFont="1" applyBorder="1" applyAlignment="1" applyProtection="1">
      <alignment vertical="top"/>
      <protection locked="0"/>
    </xf>
    <xf numFmtId="3" fontId="12" fillId="0" borderId="11" xfId="0" applyNumberFormat="1" applyFont="1" applyBorder="1" applyAlignment="1" applyProtection="1">
      <alignment vertical="top"/>
      <protection locked="0"/>
    </xf>
    <xf numFmtId="3" fontId="10" fillId="0" borderId="2" xfId="0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3" fontId="10" fillId="0" borderId="4" xfId="0" applyNumberFormat="1" applyFont="1" applyBorder="1" applyAlignment="1">
      <alignment vertical="top"/>
    </xf>
    <xf numFmtId="3" fontId="10" fillId="0" borderId="5" xfId="0" applyNumberFormat="1" applyFont="1" applyBorder="1" applyAlignment="1">
      <alignment vertical="top"/>
    </xf>
    <xf numFmtId="3" fontId="10" fillId="0" borderId="43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top"/>
    </xf>
    <xf numFmtId="3" fontId="10" fillId="0" borderId="7" xfId="0" applyNumberFormat="1" applyFont="1" applyBorder="1" applyAlignment="1">
      <alignment vertical="top"/>
    </xf>
    <xf numFmtId="0" fontId="15" fillId="0" borderId="0" xfId="0" applyFont="1" applyAlignment="1">
      <alignment/>
    </xf>
    <xf numFmtId="0" fontId="0" fillId="0" borderId="45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46" xfId="0" applyBorder="1" applyAlignment="1">
      <alignment horizontal="center"/>
    </xf>
    <xf numFmtId="0" fontId="0" fillId="0" borderId="4" xfId="0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164" fontId="0" fillId="0" borderId="2" xfId="0" applyNumberFormat="1" applyBorder="1" applyAlignment="1" applyProtection="1">
      <alignment/>
      <protection locked="0"/>
    </xf>
    <xf numFmtId="3" fontId="0" fillId="0" borderId="35" xfId="0" applyNumberFormat="1" applyFont="1" applyBorder="1" applyAlignment="1" applyProtection="1">
      <alignment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164" fontId="0" fillId="0" borderId="25" xfId="0" applyNumberForma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10" fillId="0" borderId="3" xfId="0" applyNumberFormat="1" applyFont="1" applyBorder="1" applyAlignment="1" applyProtection="1">
      <alignment vertical="top"/>
      <protection locked="0"/>
    </xf>
    <xf numFmtId="3" fontId="10" fillId="0" borderId="1" xfId="0" applyNumberFormat="1" applyFont="1" applyBorder="1" applyAlignment="1" applyProtection="1">
      <alignment vertical="top"/>
      <protection locked="0"/>
    </xf>
    <xf numFmtId="3" fontId="10" fillId="0" borderId="12" xfId="0" applyNumberFormat="1" applyFont="1" applyBorder="1" applyAlignment="1" applyProtection="1">
      <alignment vertical="top"/>
      <protection/>
    </xf>
    <xf numFmtId="3" fontId="10" fillId="0" borderId="42" xfId="0" applyNumberFormat="1" applyFont="1" applyBorder="1" applyAlignment="1" applyProtection="1">
      <alignment vertical="top"/>
      <protection/>
    </xf>
    <xf numFmtId="3" fontId="10" fillId="0" borderId="53" xfId="0" applyNumberFormat="1" applyFont="1" applyBorder="1" applyAlignment="1" applyProtection="1">
      <alignment vertical="top"/>
      <protection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Border="1" applyAlignment="1" applyProtection="1">
      <alignment horizontal="center" vertical="center"/>
      <protection locked="0"/>
    </xf>
    <xf numFmtId="3" fontId="12" fillId="0" borderId="48" xfId="0" applyNumberFormat="1" applyFont="1" applyBorder="1" applyAlignment="1" applyProtection="1">
      <alignment horizontal="center" vertical="center"/>
      <protection locked="0"/>
    </xf>
    <xf numFmtId="164" fontId="12" fillId="0" borderId="49" xfId="0" applyNumberFormat="1" applyFont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Border="1" applyAlignment="1" applyProtection="1">
      <alignment horizontal="center" vertical="center" wrapText="1"/>
      <protection locked="0"/>
    </xf>
    <xf numFmtId="164" fontId="12" fillId="0" borderId="54" xfId="0" applyNumberFormat="1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 applyProtection="1">
      <alignment horizontal="center" vertical="center" wrapText="1"/>
      <protection locked="0"/>
    </xf>
    <xf numFmtId="9" fontId="1" fillId="0" borderId="25" xfId="0" applyNumberFormat="1" applyFont="1" applyBorder="1" applyAlignment="1">
      <alignment horizontal="center"/>
    </xf>
    <xf numFmtId="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49" fontId="1" fillId="0" borderId="56" xfId="0" applyNumberFormat="1" applyFon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0" fontId="1" fillId="2" borderId="25" xfId="0" applyFon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" fontId="0" fillId="2" borderId="54" xfId="0" applyNumberFormat="1" applyFill="1" applyBorder="1" applyAlignment="1">
      <alignment/>
    </xf>
    <xf numFmtId="0" fontId="0" fillId="3" borderId="57" xfId="0" applyFill="1" applyBorder="1" applyAlignment="1">
      <alignment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vertical="top"/>
      <protection locked="0"/>
    </xf>
    <xf numFmtId="0" fontId="10" fillId="0" borderId="16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NumberFormat="1" applyFont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3" fontId="0" fillId="0" borderId="53" xfId="0" applyNumberFormat="1" applyFont="1" applyBorder="1" applyAlignment="1">
      <alignment/>
    </xf>
    <xf numFmtId="3" fontId="16" fillId="0" borderId="11" xfId="0" applyNumberFormat="1" applyFont="1" applyBorder="1" applyAlignment="1" applyProtection="1">
      <alignment vertical="top"/>
      <protection locked="0"/>
    </xf>
    <xf numFmtId="0" fontId="0" fillId="0" borderId="3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/>
    </xf>
    <xf numFmtId="0" fontId="0" fillId="0" borderId="2" xfId="0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3" fillId="0" borderId="0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3" fillId="0" borderId="6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4" fillId="0" borderId="54" xfId="0" applyFont="1" applyBorder="1" applyAlignment="1">
      <alignment horizontal="left"/>
    </xf>
    <xf numFmtId="164" fontId="4" fillId="0" borderId="55" xfId="0" applyNumberFormat="1" applyFont="1" applyBorder="1" applyAlignment="1">
      <alignment/>
    </xf>
    <xf numFmtId="0" fontId="10" fillId="0" borderId="63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0" fillId="0" borderId="63" xfId="0" applyFont="1" applyBorder="1" applyAlignment="1">
      <alignment/>
    </xf>
    <xf numFmtId="0" fontId="10" fillId="0" borderId="64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3" fontId="0" fillId="0" borderId="6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8" fillId="0" borderId="67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4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69" xfId="0" applyNumberFormat="1" applyBorder="1" applyAlignment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5" xfId="0" applyNumberFormat="1" applyFont="1" applyBorder="1" applyAlignment="1" applyProtection="1">
      <alignment horizontal="right" vertical="center"/>
      <protection/>
    </xf>
    <xf numFmtId="164" fontId="8" fillId="0" borderId="3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7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10" fillId="0" borderId="72" xfId="0" applyFont="1" applyBorder="1" applyAlignment="1">
      <alignment horizontal="center"/>
    </xf>
    <xf numFmtId="0" fontId="3" fillId="0" borderId="9" xfId="0" applyFont="1" applyBorder="1" applyAlignment="1">
      <alignment/>
    </xf>
    <xf numFmtId="3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3" fontId="10" fillId="0" borderId="74" xfId="0" applyNumberFormat="1" applyFont="1" applyBorder="1" applyAlignment="1">
      <alignment vertical="top"/>
    </xf>
    <xf numFmtId="3" fontId="10" fillId="0" borderId="39" xfId="0" applyNumberFormat="1" applyFont="1" applyBorder="1" applyAlignment="1">
      <alignment vertical="top"/>
    </xf>
    <xf numFmtId="3" fontId="10" fillId="0" borderId="37" xfId="0" applyNumberFormat="1" applyFont="1" applyBorder="1" applyAlignment="1">
      <alignment vertical="top"/>
    </xf>
    <xf numFmtId="3" fontId="10" fillId="0" borderId="75" xfId="0" applyNumberFormat="1" applyFont="1" applyBorder="1" applyAlignment="1" applyProtection="1">
      <alignment vertical="top"/>
      <protection/>
    </xf>
    <xf numFmtId="3" fontId="10" fillId="0" borderId="76" xfId="0" applyNumberFormat="1" applyFont="1" applyBorder="1" applyAlignment="1">
      <alignment vertical="center"/>
    </xf>
    <xf numFmtId="0" fontId="10" fillId="0" borderId="77" xfId="0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8" fillId="0" borderId="8" xfId="0" applyFont="1" applyBorder="1" applyAlignment="1">
      <alignment/>
    </xf>
    <xf numFmtId="0" fontId="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3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81" xfId="0" applyBorder="1" applyAlignment="1">
      <alignment horizontal="center" vertical="center" textRotation="90"/>
    </xf>
    <xf numFmtId="0" fontId="0" fillId="0" borderId="82" xfId="0" applyBorder="1" applyAlignment="1">
      <alignment horizontal="center" vertical="center" textRotation="9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textRotation="90"/>
    </xf>
    <xf numFmtId="0" fontId="0" fillId="0" borderId="85" xfId="0" applyBorder="1" applyAlignment="1">
      <alignment/>
    </xf>
    <xf numFmtId="0" fontId="2" fillId="0" borderId="86" xfId="0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4" fillId="0" borderId="90" xfId="0" applyFont="1" applyBorder="1" applyAlignment="1">
      <alignment/>
    </xf>
    <xf numFmtId="0" fontId="0" fillId="0" borderId="91" xfId="0" applyBorder="1" applyAlignment="1">
      <alignment/>
    </xf>
    <xf numFmtId="0" fontId="1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7" xfId="0" applyFont="1" applyBorder="1" applyAlignment="1">
      <alignment horizontal="center" textRotation="90"/>
    </xf>
    <xf numFmtId="0" fontId="0" fillId="0" borderId="45" xfId="0" applyFont="1" applyBorder="1" applyAlignment="1">
      <alignment horizontal="center" textRotation="90"/>
    </xf>
    <xf numFmtId="0" fontId="0" fillId="0" borderId="46" xfId="0" applyFont="1" applyBorder="1" applyAlignment="1">
      <alignment horizontal="center" textRotation="90"/>
    </xf>
    <xf numFmtId="0" fontId="0" fillId="0" borderId="20" xfId="0" applyBorder="1" applyAlignment="1">
      <alignment textRotation="90"/>
    </xf>
    <xf numFmtId="0" fontId="0" fillId="0" borderId="71" xfId="0" applyBorder="1" applyAlignment="1">
      <alignment textRotation="90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13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/>
    </xf>
    <xf numFmtId="0" fontId="13" fillId="0" borderId="92" xfId="0" applyFont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right" vertical="center"/>
    </xf>
    <xf numFmtId="3" fontId="4" fillId="0" borderId="102" xfId="0" applyNumberFormat="1" applyFont="1" applyBorder="1" applyAlignment="1">
      <alignment horizontal="right" vertical="center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0" fillId="0" borderId="103" xfId="0" applyFont="1" applyBorder="1" applyAlignment="1">
      <alignment vertical="center" textRotation="90"/>
    </xf>
    <xf numFmtId="0" fontId="0" fillId="0" borderId="71" xfId="0" applyFont="1" applyBorder="1" applyAlignment="1">
      <alignment vertical="center" textRotation="90"/>
    </xf>
    <xf numFmtId="0" fontId="0" fillId="0" borderId="104" xfId="0" applyFont="1" applyBorder="1" applyAlignment="1">
      <alignment vertical="center" textRotation="90"/>
    </xf>
    <xf numFmtId="0" fontId="0" fillId="0" borderId="20" xfId="0" applyBorder="1" applyAlignment="1">
      <alignment vertical="center" textRotation="90"/>
    </xf>
    <xf numFmtId="0" fontId="0" fillId="0" borderId="71" xfId="0" applyBorder="1" applyAlignment="1">
      <alignment vertical="center" textRotation="90"/>
    </xf>
    <xf numFmtId="0" fontId="0" fillId="0" borderId="104" xfId="0" applyBorder="1" applyAlignment="1">
      <alignment vertical="center" textRotation="90"/>
    </xf>
    <xf numFmtId="0" fontId="2" fillId="0" borderId="86" xfId="0" applyFont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10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13" fillId="0" borderId="98" xfId="0" applyFont="1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1-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10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2-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3-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4-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5-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6-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7-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8-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Zm&#283;na%209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měny"/>
      <sheetName val="Změna příjmů"/>
      <sheetName val="Změna výdajů"/>
    </sheetNames>
    <sheetDataSet>
      <sheetData sheetId="1">
        <row r="9">
          <cell r="E9" t="str">
            <v> </v>
          </cell>
          <cell r="F9">
            <v>0</v>
          </cell>
          <cell r="H9">
            <v>0</v>
          </cell>
          <cell r="M9" t="str">
            <v> </v>
          </cell>
          <cell r="N9">
            <v>0</v>
          </cell>
        </row>
        <row r="10">
          <cell r="E10" t="str">
            <v> </v>
          </cell>
          <cell r="F10">
            <v>0</v>
          </cell>
          <cell r="H10">
            <v>0</v>
          </cell>
          <cell r="M10" t="str">
            <v> </v>
          </cell>
          <cell r="N10">
            <v>0</v>
          </cell>
        </row>
        <row r="11">
          <cell r="E11" t="str">
            <v> </v>
          </cell>
          <cell r="F11">
            <v>0</v>
          </cell>
          <cell r="H11">
            <v>0</v>
          </cell>
          <cell r="M11" t="str">
            <v> </v>
          </cell>
          <cell r="N11">
            <v>0</v>
          </cell>
        </row>
        <row r="12">
          <cell r="E12" t="str">
            <v> </v>
          </cell>
          <cell r="F12">
            <v>0</v>
          </cell>
          <cell r="H12">
            <v>0</v>
          </cell>
          <cell r="M12" t="str">
            <v> </v>
          </cell>
          <cell r="N12">
            <v>0</v>
          </cell>
        </row>
        <row r="13">
          <cell r="E13" t="str">
            <v> </v>
          </cell>
          <cell r="F13">
            <v>0</v>
          </cell>
          <cell r="H13">
            <v>0</v>
          </cell>
          <cell r="M13" t="str">
            <v> </v>
          </cell>
          <cell r="N13">
            <v>0</v>
          </cell>
        </row>
        <row r="14">
          <cell r="E14" t="str">
            <v> </v>
          </cell>
          <cell r="F14">
            <v>0</v>
          </cell>
          <cell r="H14">
            <v>0</v>
          </cell>
          <cell r="M14" t="str">
            <v> </v>
          </cell>
          <cell r="N14">
            <v>0</v>
          </cell>
        </row>
        <row r="15">
          <cell r="E15" t="str">
            <v> </v>
          </cell>
          <cell r="F15">
            <v>0</v>
          </cell>
          <cell r="H15">
            <v>0</v>
          </cell>
          <cell r="M15" t="str">
            <v> </v>
          </cell>
          <cell r="N15">
            <v>0</v>
          </cell>
        </row>
        <row r="16">
          <cell r="E16" t="str">
            <v> </v>
          </cell>
          <cell r="F16">
            <v>0</v>
          </cell>
          <cell r="H16">
            <v>0</v>
          </cell>
          <cell r="M16" t="str">
            <v> </v>
          </cell>
          <cell r="N16">
            <v>0</v>
          </cell>
        </row>
        <row r="17">
          <cell r="E17" t="str">
            <v> </v>
          </cell>
          <cell r="F17">
            <v>0</v>
          </cell>
          <cell r="H17">
            <v>0</v>
          </cell>
          <cell r="M17" t="str">
            <v> </v>
          </cell>
          <cell r="N17">
            <v>0</v>
          </cell>
        </row>
        <row r="18">
          <cell r="E18" t="str">
            <v> </v>
          </cell>
          <cell r="F18">
            <v>0</v>
          </cell>
          <cell r="H18">
            <v>0</v>
          </cell>
          <cell r="M18" t="str">
            <v> </v>
          </cell>
          <cell r="N18">
            <v>0</v>
          </cell>
        </row>
        <row r="19">
          <cell r="E19" t="str">
            <v> </v>
          </cell>
          <cell r="F19">
            <v>0</v>
          </cell>
          <cell r="H19">
            <v>0</v>
          </cell>
          <cell r="M19" t="str">
            <v> </v>
          </cell>
          <cell r="N19">
            <v>0</v>
          </cell>
        </row>
        <row r="20">
          <cell r="E20" t="str">
            <v> </v>
          </cell>
          <cell r="F20">
            <v>0</v>
          </cell>
          <cell r="H20">
            <v>0</v>
          </cell>
          <cell r="M20" t="str">
            <v> </v>
          </cell>
          <cell r="N20">
            <v>0</v>
          </cell>
        </row>
        <row r="21">
          <cell r="E21" t="str">
            <v> </v>
          </cell>
          <cell r="F21">
            <v>0</v>
          </cell>
          <cell r="H21">
            <v>0</v>
          </cell>
          <cell r="M21" t="str">
            <v> </v>
          </cell>
          <cell r="N21">
            <v>0</v>
          </cell>
        </row>
        <row r="22">
          <cell r="E22" t="str">
            <v> </v>
          </cell>
          <cell r="F22">
            <v>0</v>
          </cell>
          <cell r="H22">
            <v>0</v>
          </cell>
          <cell r="M22" t="str">
            <v> </v>
          </cell>
          <cell r="N22">
            <v>0</v>
          </cell>
        </row>
        <row r="23">
          <cell r="E23" t="str">
            <v> </v>
          </cell>
          <cell r="F23">
            <v>0</v>
          </cell>
          <cell r="H23">
            <v>0</v>
          </cell>
          <cell r="M23" t="str">
            <v> </v>
          </cell>
          <cell r="N23">
            <v>0</v>
          </cell>
        </row>
        <row r="24">
          <cell r="E24" t="str">
            <v> </v>
          </cell>
          <cell r="F24">
            <v>0</v>
          </cell>
          <cell r="H24">
            <v>0</v>
          </cell>
          <cell r="M24" t="str">
            <v> </v>
          </cell>
          <cell r="N24">
            <v>0</v>
          </cell>
        </row>
        <row r="25">
          <cell r="E25" t="str">
            <v> </v>
          </cell>
          <cell r="F25">
            <v>0</v>
          </cell>
          <cell r="H25">
            <v>0</v>
          </cell>
          <cell r="M25" t="str">
            <v> </v>
          </cell>
          <cell r="N25">
            <v>0</v>
          </cell>
        </row>
        <row r="26">
          <cell r="E26" t="str">
            <v> </v>
          </cell>
          <cell r="F26">
            <v>0</v>
          </cell>
          <cell r="H26">
            <v>0</v>
          </cell>
          <cell r="M26" t="str">
            <v> </v>
          </cell>
          <cell r="N26">
            <v>0</v>
          </cell>
        </row>
        <row r="27">
          <cell r="E27" t="str">
            <v> </v>
          </cell>
          <cell r="F27">
            <v>0</v>
          </cell>
          <cell r="H27">
            <v>0</v>
          </cell>
          <cell r="M27" t="str">
            <v> </v>
          </cell>
          <cell r="N27">
            <v>0</v>
          </cell>
        </row>
        <row r="28">
          <cell r="E28" t="str">
            <v> </v>
          </cell>
          <cell r="F28">
            <v>0</v>
          </cell>
          <cell r="H28">
            <v>0</v>
          </cell>
          <cell r="M28" t="str">
            <v> </v>
          </cell>
          <cell r="N28">
            <v>0</v>
          </cell>
        </row>
        <row r="29">
          <cell r="E29" t="str">
            <v> </v>
          </cell>
          <cell r="F29">
            <v>0</v>
          </cell>
          <cell r="H29">
            <v>0</v>
          </cell>
          <cell r="M29" t="str">
            <v> </v>
          </cell>
          <cell r="N29">
            <v>0</v>
          </cell>
        </row>
        <row r="30">
          <cell r="E30" t="str">
            <v> </v>
          </cell>
          <cell r="F30">
            <v>0</v>
          </cell>
          <cell r="H30">
            <v>0</v>
          </cell>
          <cell r="M30" t="str">
            <v> </v>
          </cell>
          <cell r="N30">
            <v>0</v>
          </cell>
        </row>
        <row r="31">
          <cell r="E31" t="str">
            <v> </v>
          </cell>
          <cell r="F31">
            <v>0</v>
          </cell>
          <cell r="H31">
            <v>0</v>
          </cell>
          <cell r="M31" t="str">
            <v> </v>
          </cell>
          <cell r="N31">
            <v>0</v>
          </cell>
        </row>
        <row r="32">
          <cell r="E32" t="str">
            <v> </v>
          </cell>
          <cell r="F32">
            <v>0</v>
          </cell>
          <cell r="H32">
            <v>0</v>
          </cell>
          <cell r="M32" t="str">
            <v> </v>
          </cell>
          <cell r="N32">
            <v>0</v>
          </cell>
        </row>
        <row r="33">
          <cell r="E33" t="str">
            <v> </v>
          </cell>
          <cell r="F33">
            <v>0</v>
          </cell>
          <cell r="H33">
            <v>0</v>
          </cell>
          <cell r="M33" t="str">
            <v> </v>
          </cell>
          <cell r="N33">
            <v>0</v>
          </cell>
        </row>
        <row r="34">
          <cell r="E34" t="str">
            <v> </v>
          </cell>
          <cell r="F34">
            <v>0</v>
          </cell>
          <cell r="H34">
            <v>0</v>
          </cell>
          <cell r="M34" t="str">
            <v> </v>
          </cell>
          <cell r="N34">
            <v>0</v>
          </cell>
        </row>
        <row r="35">
          <cell r="E35" t="str">
            <v> </v>
          </cell>
          <cell r="F35">
            <v>0</v>
          </cell>
          <cell r="H35">
            <v>0</v>
          </cell>
          <cell r="M35" t="str">
            <v> </v>
          </cell>
          <cell r="N35">
            <v>0</v>
          </cell>
        </row>
        <row r="36">
          <cell r="E36" t="str">
            <v> </v>
          </cell>
          <cell r="F36">
            <v>0</v>
          </cell>
          <cell r="H36">
            <v>0</v>
          </cell>
          <cell r="M36" t="str">
            <v> </v>
          </cell>
          <cell r="N36">
            <v>0</v>
          </cell>
        </row>
        <row r="37">
          <cell r="E37" t="str">
            <v> </v>
          </cell>
          <cell r="F37">
            <v>0</v>
          </cell>
          <cell r="H37">
            <v>0</v>
          </cell>
          <cell r="M37" t="str">
            <v> </v>
          </cell>
          <cell r="N37">
            <v>0</v>
          </cell>
        </row>
        <row r="38">
          <cell r="E38" t="str">
            <v> </v>
          </cell>
          <cell r="F38">
            <v>0</v>
          </cell>
          <cell r="H38">
            <v>0</v>
          </cell>
          <cell r="M38" t="str">
            <v> </v>
          </cell>
          <cell r="N38">
            <v>0</v>
          </cell>
        </row>
        <row r="39">
          <cell r="E39" t="str">
            <v> </v>
          </cell>
          <cell r="F39">
            <v>0</v>
          </cell>
          <cell r="H39">
            <v>0</v>
          </cell>
          <cell r="M39" t="str">
            <v> </v>
          </cell>
          <cell r="N39">
            <v>0</v>
          </cell>
        </row>
        <row r="40">
          <cell r="E40" t="str">
            <v> </v>
          </cell>
          <cell r="F40">
            <v>0</v>
          </cell>
          <cell r="H40">
            <v>0</v>
          </cell>
          <cell r="M40" t="str">
            <v> </v>
          </cell>
          <cell r="N40">
            <v>0</v>
          </cell>
        </row>
        <row r="41">
          <cell r="E41" t="str">
            <v> </v>
          </cell>
          <cell r="F41">
            <v>0</v>
          </cell>
          <cell r="H41">
            <v>0</v>
          </cell>
          <cell r="M41" t="str">
            <v> </v>
          </cell>
          <cell r="N41">
            <v>0</v>
          </cell>
        </row>
        <row r="42">
          <cell r="E42" t="str">
            <v> </v>
          </cell>
          <cell r="F42">
            <v>0</v>
          </cell>
          <cell r="H42">
            <v>0</v>
          </cell>
          <cell r="M42" t="str">
            <v> </v>
          </cell>
          <cell r="N42">
            <v>0</v>
          </cell>
        </row>
        <row r="43">
          <cell r="E43" t="str">
            <v> </v>
          </cell>
          <cell r="F43">
            <v>0</v>
          </cell>
          <cell r="H43">
            <v>0</v>
          </cell>
          <cell r="M43" t="str">
            <v> </v>
          </cell>
          <cell r="N43">
            <v>0</v>
          </cell>
        </row>
        <row r="44">
          <cell r="E44" t="str">
            <v> </v>
          </cell>
          <cell r="F44">
            <v>0</v>
          </cell>
          <cell r="H44">
            <v>0</v>
          </cell>
          <cell r="M44" t="str">
            <v> </v>
          </cell>
          <cell r="N44">
            <v>0</v>
          </cell>
        </row>
        <row r="45">
          <cell r="E45" t="str">
            <v> </v>
          </cell>
          <cell r="F45">
            <v>0</v>
          </cell>
          <cell r="H45">
            <v>0</v>
          </cell>
          <cell r="M45" t="str">
            <v> </v>
          </cell>
          <cell r="N45">
            <v>0</v>
          </cell>
        </row>
        <row r="46">
          <cell r="E46" t="str">
            <v> </v>
          </cell>
          <cell r="F46">
            <v>0</v>
          </cell>
          <cell r="H46">
            <v>0</v>
          </cell>
          <cell r="M46" t="str">
            <v> </v>
          </cell>
          <cell r="N46">
            <v>0</v>
          </cell>
        </row>
        <row r="47">
          <cell r="E47" t="str">
            <v> </v>
          </cell>
          <cell r="F47">
            <v>0</v>
          </cell>
          <cell r="H47">
            <v>0</v>
          </cell>
          <cell r="M47" t="str">
            <v> </v>
          </cell>
          <cell r="N47">
            <v>0</v>
          </cell>
        </row>
        <row r="48">
          <cell r="E48" t="str">
            <v> </v>
          </cell>
          <cell r="F48">
            <v>0</v>
          </cell>
          <cell r="H48">
            <v>0</v>
          </cell>
          <cell r="M48" t="str">
            <v> </v>
          </cell>
          <cell r="N48">
            <v>0</v>
          </cell>
        </row>
        <row r="49">
          <cell r="E49" t="str">
            <v> </v>
          </cell>
          <cell r="F49">
            <v>0</v>
          </cell>
          <cell r="H49">
            <v>0</v>
          </cell>
          <cell r="M49" t="str">
            <v> </v>
          </cell>
          <cell r="N49">
            <v>0</v>
          </cell>
        </row>
        <row r="50">
          <cell r="E50" t="str">
            <v> </v>
          </cell>
          <cell r="F50">
            <v>0</v>
          </cell>
          <cell r="H50">
            <v>0</v>
          </cell>
          <cell r="M50" t="str">
            <v> </v>
          </cell>
          <cell r="N50">
            <v>0</v>
          </cell>
        </row>
        <row r="51">
          <cell r="E51" t="str">
            <v> </v>
          </cell>
          <cell r="F51">
            <v>0</v>
          </cell>
          <cell r="H51">
            <v>0</v>
          </cell>
          <cell r="M51" t="str">
            <v> </v>
          </cell>
          <cell r="N51">
            <v>0</v>
          </cell>
        </row>
        <row r="52">
          <cell r="E52" t="str">
            <v> </v>
          </cell>
          <cell r="F52">
            <v>0</v>
          </cell>
          <cell r="H52">
            <v>0</v>
          </cell>
          <cell r="M52" t="str">
            <v> </v>
          </cell>
          <cell r="N52">
            <v>0</v>
          </cell>
        </row>
        <row r="53">
          <cell r="E53" t="str">
            <v> </v>
          </cell>
          <cell r="F53">
            <v>0</v>
          </cell>
          <cell r="H53">
            <v>0</v>
          </cell>
          <cell r="M53" t="str">
            <v> </v>
          </cell>
          <cell r="N53">
            <v>0</v>
          </cell>
        </row>
        <row r="54">
          <cell r="E54" t="str">
            <v> </v>
          </cell>
          <cell r="F54">
            <v>0</v>
          </cell>
          <cell r="H54">
            <v>0</v>
          </cell>
          <cell r="M54" t="str">
            <v> </v>
          </cell>
          <cell r="N54">
            <v>0</v>
          </cell>
        </row>
        <row r="55">
          <cell r="E55" t="str">
            <v> </v>
          </cell>
          <cell r="F55">
            <v>0</v>
          </cell>
          <cell r="H55">
            <v>0</v>
          </cell>
          <cell r="M55" t="str">
            <v> </v>
          </cell>
          <cell r="N55">
            <v>0</v>
          </cell>
        </row>
        <row r="56">
          <cell r="E56" t="str">
            <v> </v>
          </cell>
          <cell r="F56">
            <v>0</v>
          </cell>
          <cell r="H56">
            <v>0</v>
          </cell>
          <cell r="M56" t="str">
            <v> </v>
          </cell>
          <cell r="N56">
            <v>0</v>
          </cell>
        </row>
        <row r="57">
          <cell r="E57" t="str">
            <v> </v>
          </cell>
          <cell r="F57">
            <v>0</v>
          </cell>
          <cell r="H57">
            <v>0</v>
          </cell>
          <cell r="M57" t="str">
            <v> </v>
          </cell>
          <cell r="N57">
            <v>0</v>
          </cell>
        </row>
        <row r="58">
          <cell r="E58" t="str">
            <v> </v>
          </cell>
          <cell r="F58">
            <v>0</v>
          </cell>
          <cell r="H58">
            <v>0</v>
          </cell>
          <cell r="M58" t="str">
            <v> </v>
          </cell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</sheetData>
      <sheetData sheetId="2">
        <row r="9">
          <cell r="M9" t="str">
            <v> </v>
          </cell>
          <cell r="N9">
            <v>0</v>
          </cell>
        </row>
        <row r="10">
          <cell r="M10" t="str">
            <v> </v>
          </cell>
          <cell r="N10">
            <v>0</v>
          </cell>
        </row>
        <row r="11">
          <cell r="M11" t="str">
            <v> </v>
          </cell>
          <cell r="N11">
            <v>0</v>
          </cell>
        </row>
        <row r="12">
          <cell r="M12" t="str">
            <v> </v>
          </cell>
          <cell r="N12">
            <v>0</v>
          </cell>
        </row>
        <row r="13">
          <cell r="M13" t="str">
            <v> </v>
          </cell>
          <cell r="N13">
            <v>0</v>
          </cell>
        </row>
        <row r="14">
          <cell r="M14" t="str">
            <v> </v>
          </cell>
          <cell r="N14">
            <v>0</v>
          </cell>
        </row>
        <row r="15">
          <cell r="M15" t="str">
            <v> </v>
          </cell>
          <cell r="N15">
            <v>0</v>
          </cell>
        </row>
        <row r="16">
          <cell r="M16" t="str">
            <v> </v>
          </cell>
          <cell r="N16">
            <v>0</v>
          </cell>
        </row>
        <row r="17">
          <cell r="M17" t="str">
            <v> </v>
          </cell>
          <cell r="N17">
            <v>0</v>
          </cell>
        </row>
        <row r="18">
          <cell r="M18" t="str">
            <v> </v>
          </cell>
          <cell r="N18">
            <v>0</v>
          </cell>
        </row>
        <row r="19">
          <cell r="M19" t="str">
            <v> </v>
          </cell>
          <cell r="N19">
            <v>0</v>
          </cell>
        </row>
        <row r="20">
          <cell r="M20" t="str">
            <v> </v>
          </cell>
          <cell r="N20">
            <v>0</v>
          </cell>
        </row>
        <row r="21">
          <cell r="M21" t="str">
            <v> </v>
          </cell>
          <cell r="N21">
            <v>0</v>
          </cell>
        </row>
        <row r="22">
          <cell r="M22" t="str">
            <v> </v>
          </cell>
          <cell r="N22">
            <v>0</v>
          </cell>
        </row>
        <row r="23">
          <cell r="M23" t="str">
            <v> </v>
          </cell>
          <cell r="N23">
            <v>0</v>
          </cell>
        </row>
        <row r="24">
          <cell r="M24" t="str">
            <v> </v>
          </cell>
          <cell r="N24">
            <v>0</v>
          </cell>
        </row>
        <row r="25">
          <cell r="M25" t="str">
            <v> </v>
          </cell>
          <cell r="N25">
            <v>0</v>
          </cell>
        </row>
        <row r="26">
          <cell r="M26" t="str">
            <v> </v>
          </cell>
          <cell r="N26">
            <v>0</v>
          </cell>
        </row>
        <row r="27">
          <cell r="M27" t="str">
            <v> </v>
          </cell>
          <cell r="N27">
            <v>0</v>
          </cell>
        </row>
        <row r="28">
          <cell r="M28" t="str">
            <v> </v>
          </cell>
          <cell r="N28">
            <v>0</v>
          </cell>
        </row>
        <row r="29">
          <cell r="M29" t="str">
            <v> </v>
          </cell>
          <cell r="N29">
            <v>0</v>
          </cell>
        </row>
        <row r="30">
          <cell r="M30" t="str">
            <v> </v>
          </cell>
          <cell r="N30">
            <v>0</v>
          </cell>
        </row>
        <row r="31">
          <cell r="M31" t="str">
            <v> </v>
          </cell>
          <cell r="N31">
            <v>0</v>
          </cell>
        </row>
        <row r="32">
          <cell r="M32" t="str">
            <v> </v>
          </cell>
          <cell r="N32">
            <v>0</v>
          </cell>
        </row>
        <row r="33">
          <cell r="M33" t="str">
            <v> </v>
          </cell>
          <cell r="N33">
            <v>0</v>
          </cell>
        </row>
        <row r="34">
          <cell r="M34" t="str">
            <v> </v>
          </cell>
          <cell r="N34">
            <v>0</v>
          </cell>
        </row>
        <row r="35">
          <cell r="M35" t="str">
            <v> </v>
          </cell>
          <cell r="N35">
            <v>0</v>
          </cell>
        </row>
        <row r="36">
          <cell r="M36" t="str">
            <v> </v>
          </cell>
          <cell r="N36">
            <v>0</v>
          </cell>
        </row>
        <row r="37">
          <cell r="M37" t="str">
            <v> </v>
          </cell>
          <cell r="N37">
            <v>0</v>
          </cell>
        </row>
        <row r="38">
          <cell r="M38" t="str">
            <v> </v>
          </cell>
          <cell r="N38">
            <v>0</v>
          </cell>
        </row>
        <row r="39">
          <cell r="M39" t="str">
            <v> </v>
          </cell>
          <cell r="N39">
            <v>0</v>
          </cell>
        </row>
        <row r="40">
          <cell r="M40" t="str">
            <v> </v>
          </cell>
          <cell r="N40">
            <v>0</v>
          </cell>
        </row>
        <row r="41">
          <cell r="M41" t="str">
            <v> </v>
          </cell>
          <cell r="N41">
            <v>0</v>
          </cell>
        </row>
        <row r="42">
          <cell r="M42" t="str">
            <v> </v>
          </cell>
          <cell r="N42">
            <v>0</v>
          </cell>
        </row>
        <row r="43">
          <cell r="M43" t="str">
            <v> </v>
          </cell>
          <cell r="N43">
            <v>0</v>
          </cell>
        </row>
        <row r="44">
          <cell r="M44" t="str">
            <v> </v>
          </cell>
          <cell r="N44">
            <v>0</v>
          </cell>
        </row>
        <row r="45">
          <cell r="M45" t="str">
            <v> </v>
          </cell>
          <cell r="N45">
            <v>0</v>
          </cell>
        </row>
        <row r="46">
          <cell r="M46" t="str">
            <v> </v>
          </cell>
          <cell r="N46">
            <v>0</v>
          </cell>
        </row>
        <row r="47">
          <cell r="M47" t="str">
            <v> </v>
          </cell>
          <cell r="N47">
            <v>0</v>
          </cell>
        </row>
        <row r="48">
          <cell r="M48" t="str">
            <v> </v>
          </cell>
          <cell r="N48">
            <v>0</v>
          </cell>
        </row>
        <row r="49">
          <cell r="M49" t="str">
            <v> </v>
          </cell>
          <cell r="N49">
            <v>0</v>
          </cell>
        </row>
        <row r="50">
          <cell r="M50" t="str">
            <v> </v>
          </cell>
          <cell r="N50">
            <v>0</v>
          </cell>
        </row>
        <row r="51">
          <cell r="M51" t="str">
            <v> </v>
          </cell>
          <cell r="N51">
            <v>0</v>
          </cell>
        </row>
        <row r="52">
          <cell r="M52" t="str">
            <v> </v>
          </cell>
          <cell r="N52">
            <v>0</v>
          </cell>
        </row>
        <row r="53">
          <cell r="M53" t="str">
            <v> </v>
          </cell>
          <cell r="N53">
            <v>0</v>
          </cell>
        </row>
        <row r="54">
          <cell r="M54" t="str">
            <v> </v>
          </cell>
          <cell r="N54">
            <v>0</v>
          </cell>
        </row>
        <row r="55">
          <cell r="M55" t="str">
            <v> </v>
          </cell>
          <cell r="N55">
            <v>0</v>
          </cell>
        </row>
        <row r="56">
          <cell r="M56" t="str">
            <v> </v>
          </cell>
          <cell r="N56">
            <v>0</v>
          </cell>
        </row>
        <row r="57">
          <cell r="M57" t="str">
            <v> </v>
          </cell>
          <cell r="N57">
            <v>0</v>
          </cell>
        </row>
        <row r="58">
          <cell r="M58" t="str">
            <v> </v>
          </cell>
          <cell r="N58">
            <v>0</v>
          </cell>
        </row>
        <row r="59">
          <cell r="M59" t="str">
            <v> </v>
          </cell>
          <cell r="N59">
            <v>0</v>
          </cell>
        </row>
        <row r="60">
          <cell r="M60" t="str">
            <v> </v>
          </cell>
          <cell r="N60">
            <v>0</v>
          </cell>
        </row>
        <row r="61">
          <cell r="M61" t="str">
            <v> </v>
          </cell>
          <cell r="N61">
            <v>0</v>
          </cell>
        </row>
        <row r="62">
          <cell r="M62" t="str">
            <v> </v>
          </cell>
          <cell r="N62">
            <v>0</v>
          </cell>
        </row>
        <row r="63">
          <cell r="M63" t="str">
            <v> </v>
          </cell>
          <cell r="N63">
            <v>0</v>
          </cell>
        </row>
        <row r="64">
          <cell r="M64" t="str">
            <v> </v>
          </cell>
          <cell r="N64">
            <v>0</v>
          </cell>
        </row>
        <row r="65">
          <cell r="M65" t="str">
            <v> </v>
          </cell>
          <cell r="N65">
            <v>0</v>
          </cell>
        </row>
        <row r="66">
          <cell r="M66" t="str">
            <v> </v>
          </cell>
          <cell r="N66">
            <v>0</v>
          </cell>
        </row>
        <row r="67">
          <cell r="M67" t="str">
            <v> </v>
          </cell>
          <cell r="N67">
            <v>0</v>
          </cell>
        </row>
        <row r="68">
          <cell r="M68" t="str">
            <v> </v>
          </cell>
          <cell r="N68">
            <v>0</v>
          </cell>
        </row>
        <row r="69">
          <cell r="M69" t="str">
            <v> </v>
          </cell>
          <cell r="N69">
            <v>0</v>
          </cell>
        </row>
        <row r="70">
          <cell r="M70" t="str">
            <v> </v>
          </cell>
          <cell r="N70">
            <v>0</v>
          </cell>
        </row>
        <row r="71">
          <cell r="M71" t="str">
            <v> </v>
          </cell>
          <cell r="N71">
            <v>0</v>
          </cell>
        </row>
        <row r="72">
          <cell r="M72" t="str">
            <v> </v>
          </cell>
          <cell r="N72">
            <v>0</v>
          </cell>
        </row>
        <row r="73">
          <cell r="M73" t="str">
            <v> </v>
          </cell>
          <cell r="N73">
            <v>0</v>
          </cell>
        </row>
        <row r="74">
          <cell r="M74" t="str">
            <v> </v>
          </cell>
          <cell r="N74">
            <v>0</v>
          </cell>
        </row>
        <row r="75">
          <cell r="M75" t="str">
            <v> </v>
          </cell>
          <cell r="N75">
            <v>0</v>
          </cell>
        </row>
        <row r="76">
          <cell r="M76" t="str">
            <v> </v>
          </cell>
          <cell r="N76">
            <v>0</v>
          </cell>
        </row>
        <row r="77">
          <cell r="M77" t="str">
            <v> </v>
          </cell>
          <cell r="N77">
            <v>0</v>
          </cell>
        </row>
        <row r="78">
          <cell r="M78" t="str">
            <v> </v>
          </cell>
          <cell r="N78">
            <v>0</v>
          </cell>
        </row>
        <row r="79">
          <cell r="M79" t="str">
            <v> </v>
          </cell>
          <cell r="N79">
            <v>0</v>
          </cell>
        </row>
        <row r="80">
          <cell r="M80" t="str">
            <v> </v>
          </cell>
          <cell r="N80">
            <v>0</v>
          </cell>
        </row>
        <row r="81">
          <cell r="M81" t="str">
            <v> </v>
          </cell>
          <cell r="N81">
            <v>0</v>
          </cell>
        </row>
        <row r="82">
          <cell r="M82" t="str">
            <v> </v>
          </cell>
          <cell r="N82">
            <v>0</v>
          </cell>
        </row>
        <row r="83">
          <cell r="M83" t="str">
            <v> </v>
          </cell>
          <cell r="N83">
            <v>0</v>
          </cell>
        </row>
        <row r="84">
          <cell r="M84" t="str">
            <v> </v>
          </cell>
          <cell r="N84">
            <v>0</v>
          </cell>
        </row>
        <row r="85">
          <cell r="M85" t="str">
            <v> </v>
          </cell>
          <cell r="N85">
            <v>0</v>
          </cell>
        </row>
        <row r="86">
          <cell r="M86" t="str">
            <v> </v>
          </cell>
          <cell r="N86">
            <v>0</v>
          </cell>
        </row>
        <row r="87">
          <cell r="M87" t="str">
            <v> </v>
          </cell>
          <cell r="N87">
            <v>0</v>
          </cell>
        </row>
        <row r="88">
          <cell r="M88" t="str">
            <v> </v>
          </cell>
          <cell r="N88">
            <v>0</v>
          </cell>
        </row>
        <row r="89">
          <cell r="M89" t="str">
            <v> </v>
          </cell>
          <cell r="N89">
            <v>0</v>
          </cell>
        </row>
        <row r="90">
          <cell r="M90" t="str">
            <v> </v>
          </cell>
          <cell r="N90">
            <v>0</v>
          </cell>
        </row>
        <row r="91">
          <cell r="M91" t="str">
            <v> </v>
          </cell>
          <cell r="N91">
            <v>0</v>
          </cell>
        </row>
        <row r="92">
          <cell r="M92" t="str">
            <v> </v>
          </cell>
          <cell r="N92">
            <v>0</v>
          </cell>
        </row>
        <row r="93">
          <cell r="M93" t="str">
            <v> </v>
          </cell>
          <cell r="N93">
            <v>0</v>
          </cell>
        </row>
        <row r="94">
          <cell r="M94" t="str">
            <v> </v>
          </cell>
          <cell r="N94">
            <v>0</v>
          </cell>
        </row>
        <row r="95">
          <cell r="M95" t="str">
            <v> </v>
          </cell>
          <cell r="N95">
            <v>0</v>
          </cell>
        </row>
        <row r="96">
          <cell r="M96" t="str">
            <v> </v>
          </cell>
          <cell r="N96">
            <v>0</v>
          </cell>
        </row>
        <row r="97">
          <cell r="M97" t="str">
            <v> </v>
          </cell>
          <cell r="N97">
            <v>0</v>
          </cell>
        </row>
        <row r="98">
          <cell r="M98" t="str">
            <v> </v>
          </cell>
          <cell r="N98">
            <v>0</v>
          </cell>
        </row>
        <row r="99">
          <cell r="M99" t="str">
            <v> </v>
          </cell>
          <cell r="N99">
            <v>0</v>
          </cell>
        </row>
        <row r="100">
          <cell r="M100" t="str">
            <v> </v>
          </cell>
          <cell r="N100">
            <v>0</v>
          </cell>
        </row>
        <row r="101">
          <cell r="M101" t="str">
            <v> </v>
          </cell>
          <cell r="N101">
            <v>0</v>
          </cell>
        </row>
        <row r="102">
          <cell r="M102" t="str">
            <v> </v>
          </cell>
          <cell r="N102">
            <v>0</v>
          </cell>
        </row>
        <row r="103">
          <cell r="M103" t="str">
            <v> </v>
          </cell>
          <cell r="N103">
            <v>0</v>
          </cell>
        </row>
        <row r="104">
          <cell r="M104" t="str">
            <v> </v>
          </cell>
          <cell r="N104">
            <v>0</v>
          </cell>
        </row>
        <row r="105">
          <cell r="M105" t="str">
            <v> </v>
          </cell>
          <cell r="N105">
            <v>0</v>
          </cell>
        </row>
        <row r="106">
          <cell r="M106" t="str">
            <v> </v>
          </cell>
          <cell r="N106">
            <v>0</v>
          </cell>
        </row>
        <row r="107">
          <cell r="M107" t="str">
            <v> </v>
          </cell>
          <cell r="N107">
            <v>0</v>
          </cell>
        </row>
        <row r="108">
          <cell r="M108" t="str">
            <v> </v>
          </cell>
          <cell r="N108">
            <v>0</v>
          </cell>
        </row>
        <row r="109">
          <cell r="M109" t="str">
            <v> </v>
          </cell>
          <cell r="N109">
            <v>0</v>
          </cell>
        </row>
        <row r="110">
          <cell r="M110" t="str">
            <v> </v>
          </cell>
          <cell r="N110">
            <v>0</v>
          </cell>
        </row>
        <row r="111">
          <cell r="M111" t="str">
            <v> </v>
          </cell>
          <cell r="N111">
            <v>0</v>
          </cell>
        </row>
        <row r="112">
          <cell r="M112" t="str">
            <v> </v>
          </cell>
          <cell r="N112">
            <v>0</v>
          </cell>
        </row>
        <row r="113">
          <cell r="M113" t="str">
            <v> </v>
          </cell>
          <cell r="N113">
            <v>0</v>
          </cell>
        </row>
        <row r="114">
          <cell r="M114" t="str">
            <v> </v>
          </cell>
          <cell r="N114">
            <v>0</v>
          </cell>
        </row>
        <row r="115">
          <cell r="M115" t="str">
            <v> </v>
          </cell>
          <cell r="N115">
            <v>0</v>
          </cell>
        </row>
        <row r="116">
          <cell r="M116" t="str">
            <v> </v>
          </cell>
          <cell r="N116">
            <v>0</v>
          </cell>
        </row>
        <row r="117">
          <cell r="M117" t="str">
            <v> </v>
          </cell>
          <cell r="N117">
            <v>0</v>
          </cell>
        </row>
        <row r="118">
          <cell r="M118" t="str">
            <v> </v>
          </cell>
          <cell r="N118">
            <v>0</v>
          </cell>
        </row>
        <row r="119">
          <cell r="M119" t="str">
            <v> </v>
          </cell>
          <cell r="N119">
            <v>0</v>
          </cell>
        </row>
        <row r="120">
          <cell r="M120" t="str">
            <v> </v>
          </cell>
          <cell r="N120">
            <v>0</v>
          </cell>
        </row>
        <row r="121">
          <cell r="M121" t="str">
            <v> </v>
          </cell>
          <cell r="N121">
            <v>0</v>
          </cell>
        </row>
        <row r="122">
          <cell r="M122" t="str">
            <v> </v>
          </cell>
          <cell r="N122">
            <v>0</v>
          </cell>
        </row>
        <row r="123">
          <cell r="M123" t="str">
            <v> </v>
          </cell>
          <cell r="N123">
            <v>0</v>
          </cell>
        </row>
        <row r="124">
          <cell r="M124" t="str">
            <v> </v>
          </cell>
          <cell r="N124">
            <v>0</v>
          </cell>
        </row>
        <row r="125">
          <cell r="M125" t="str">
            <v> </v>
          </cell>
          <cell r="N125">
            <v>0</v>
          </cell>
        </row>
        <row r="126">
          <cell r="M126" t="str">
            <v> </v>
          </cell>
          <cell r="N126">
            <v>0</v>
          </cell>
        </row>
        <row r="127">
          <cell r="M127" t="str">
            <v> </v>
          </cell>
          <cell r="N127">
            <v>0</v>
          </cell>
        </row>
        <row r="128">
          <cell r="M128" t="str">
            <v> </v>
          </cell>
          <cell r="N128">
            <v>0</v>
          </cell>
        </row>
        <row r="129">
          <cell r="M129" t="str">
            <v> </v>
          </cell>
          <cell r="N129">
            <v>0</v>
          </cell>
        </row>
        <row r="130">
          <cell r="M130" t="str">
            <v> </v>
          </cell>
          <cell r="N130">
            <v>0</v>
          </cell>
        </row>
        <row r="131">
          <cell r="M131" t="str">
            <v> </v>
          </cell>
          <cell r="N131">
            <v>0</v>
          </cell>
        </row>
        <row r="132">
          <cell r="M132" t="str">
            <v> </v>
          </cell>
          <cell r="N132">
            <v>0</v>
          </cell>
        </row>
        <row r="133">
          <cell r="M133" t="str">
            <v> </v>
          </cell>
          <cell r="N133">
            <v>0</v>
          </cell>
        </row>
        <row r="134">
          <cell r="M134" t="str">
            <v> </v>
          </cell>
          <cell r="N134">
            <v>0</v>
          </cell>
        </row>
        <row r="135">
          <cell r="M135" t="str">
            <v> </v>
          </cell>
          <cell r="N135">
            <v>0</v>
          </cell>
        </row>
        <row r="136">
          <cell r="M136" t="str">
            <v> </v>
          </cell>
          <cell r="N136">
            <v>0</v>
          </cell>
        </row>
        <row r="137">
          <cell r="M137" t="str">
            <v> </v>
          </cell>
          <cell r="N137">
            <v>0</v>
          </cell>
        </row>
        <row r="138">
          <cell r="M138" t="str">
            <v> </v>
          </cell>
          <cell r="N138">
            <v>0</v>
          </cell>
        </row>
        <row r="139">
          <cell r="M139" t="str">
            <v> </v>
          </cell>
          <cell r="N139">
            <v>0</v>
          </cell>
        </row>
        <row r="140">
          <cell r="M140" t="str">
            <v> </v>
          </cell>
          <cell r="N140">
            <v>0</v>
          </cell>
        </row>
        <row r="141">
          <cell r="M141" t="str">
            <v> </v>
          </cell>
          <cell r="N141">
            <v>0</v>
          </cell>
        </row>
        <row r="142">
          <cell r="M142" t="str">
            <v> </v>
          </cell>
          <cell r="N142">
            <v>0</v>
          </cell>
        </row>
        <row r="143">
          <cell r="M143" t="str">
            <v> </v>
          </cell>
          <cell r="N143">
            <v>0</v>
          </cell>
        </row>
        <row r="144">
          <cell r="M144" t="str">
            <v> </v>
          </cell>
          <cell r="N144">
            <v>0</v>
          </cell>
        </row>
        <row r="145">
          <cell r="M145" t="str">
            <v> </v>
          </cell>
          <cell r="N145">
            <v>0</v>
          </cell>
        </row>
        <row r="146">
          <cell r="M146" t="str">
            <v> </v>
          </cell>
          <cell r="N146">
            <v>0</v>
          </cell>
        </row>
        <row r="147">
          <cell r="M147" t="str">
            <v> </v>
          </cell>
          <cell r="N147">
            <v>0</v>
          </cell>
        </row>
        <row r="148">
          <cell r="M148" t="str">
            <v> </v>
          </cell>
          <cell r="N148">
            <v>0</v>
          </cell>
        </row>
        <row r="149">
          <cell r="M149" t="str">
            <v> </v>
          </cell>
          <cell r="N149">
            <v>0</v>
          </cell>
        </row>
        <row r="150">
          <cell r="M150" t="str">
            <v> </v>
          </cell>
          <cell r="N150">
            <v>0</v>
          </cell>
        </row>
        <row r="151">
          <cell r="M151" t="str">
            <v> </v>
          </cell>
          <cell r="N151">
            <v>0</v>
          </cell>
        </row>
        <row r="152">
          <cell r="M152" t="str">
            <v> </v>
          </cell>
          <cell r="N152">
            <v>0</v>
          </cell>
        </row>
        <row r="153">
          <cell r="M153" t="str">
            <v> </v>
          </cell>
          <cell r="N153">
            <v>0</v>
          </cell>
        </row>
        <row r="154">
          <cell r="M154" t="str">
            <v> </v>
          </cell>
          <cell r="N154">
            <v>0</v>
          </cell>
        </row>
        <row r="155">
          <cell r="M155" t="str">
            <v> </v>
          </cell>
          <cell r="N155">
            <v>0</v>
          </cell>
        </row>
        <row r="156">
          <cell r="M156" t="str">
            <v> </v>
          </cell>
          <cell r="N156">
            <v>0</v>
          </cell>
        </row>
        <row r="157">
          <cell r="M157" t="str">
            <v> </v>
          </cell>
          <cell r="N157">
            <v>0</v>
          </cell>
        </row>
        <row r="158">
          <cell r="M158" t="str">
            <v> </v>
          </cell>
          <cell r="N158">
            <v>0</v>
          </cell>
        </row>
        <row r="159">
          <cell r="M159" t="str">
            <v> </v>
          </cell>
          <cell r="N159">
            <v>0</v>
          </cell>
        </row>
        <row r="160">
          <cell r="M160" t="str">
            <v> </v>
          </cell>
          <cell r="N160">
            <v>0</v>
          </cell>
        </row>
        <row r="161">
          <cell r="M161" t="str">
            <v> </v>
          </cell>
          <cell r="N161">
            <v>0</v>
          </cell>
        </row>
        <row r="162">
          <cell r="M162" t="str">
            <v> </v>
          </cell>
          <cell r="N162">
            <v>0</v>
          </cell>
        </row>
        <row r="163">
          <cell r="M163" t="str">
            <v> </v>
          </cell>
          <cell r="N163">
            <v>0</v>
          </cell>
        </row>
        <row r="164">
          <cell r="M164" t="str">
            <v> </v>
          </cell>
          <cell r="N164">
            <v>0</v>
          </cell>
        </row>
        <row r="165">
          <cell r="M165" t="str">
            <v> </v>
          </cell>
          <cell r="N165">
            <v>0</v>
          </cell>
        </row>
        <row r="166">
          <cell r="M166" t="str">
            <v> </v>
          </cell>
          <cell r="N166">
            <v>0</v>
          </cell>
        </row>
        <row r="167">
          <cell r="M167" t="str">
            <v> </v>
          </cell>
          <cell r="N167">
            <v>0</v>
          </cell>
        </row>
        <row r="168">
          <cell r="M168" t="str">
            <v> </v>
          </cell>
          <cell r="N168">
            <v>0</v>
          </cell>
        </row>
        <row r="169">
          <cell r="M169" t="str">
            <v> </v>
          </cell>
          <cell r="N169">
            <v>0</v>
          </cell>
        </row>
        <row r="170">
          <cell r="M170" t="str">
            <v> </v>
          </cell>
          <cell r="N170">
            <v>0</v>
          </cell>
        </row>
        <row r="171">
          <cell r="M171" t="str">
            <v> </v>
          </cell>
          <cell r="N171">
            <v>0</v>
          </cell>
        </row>
        <row r="172">
          <cell r="M172" t="str">
            <v> </v>
          </cell>
          <cell r="N172">
            <v>0</v>
          </cell>
        </row>
        <row r="173">
          <cell r="M173" t="str">
            <v> </v>
          </cell>
          <cell r="N173">
            <v>0</v>
          </cell>
        </row>
        <row r="174">
          <cell r="M174" t="str">
            <v> </v>
          </cell>
          <cell r="N174">
            <v>0</v>
          </cell>
        </row>
        <row r="175">
          <cell r="M175" t="str">
            <v> </v>
          </cell>
          <cell r="N175">
            <v>0</v>
          </cell>
        </row>
        <row r="176">
          <cell r="M176" t="str">
            <v> </v>
          </cell>
          <cell r="N176">
            <v>0</v>
          </cell>
        </row>
        <row r="177">
          <cell r="M177" t="str">
            <v> </v>
          </cell>
          <cell r="N177">
            <v>0</v>
          </cell>
        </row>
        <row r="178">
          <cell r="M178" t="str">
            <v> </v>
          </cell>
          <cell r="N178">
            <v>0</v>
          </cell>
        </row>
        <row r="179">
          <cell r="M179" t="str">
            <v> </v>
          </cell>
          <cell r="N179">
            <v>0</v>
          </cell>
        </row>
        <row r="180">
          <cell r="M180" t="str">
            <v> </v>
          </cell>
          <cell r="N180">
            <v>0</v>
          </cell>
        </row>
        <row r="181">
          <cell r="M181" t="str">
            <v> </v>
          </cell>
          <cell r="N181">
            <v>0</v>
          </cell>
        </row>
        <row r="182">
          <cell r="M182" t="str">
            <v> </v>
          </cell>
          <cell r="N182">
            <v>0</v>
          </cell>
        </row>
        <row r="183">
          <cell r="M183" t="str">
            <v> </v>
          </cell>
          <cell r="N183">
            <v>0</v>
          </cell>
        </row>
        <row r="184">
          <cell r="M184" t="str">
            <v> </v>
          </cell>
          <cell r="N184">
            <v>0</v>
          </cell>
        </row>
        <row r="185">
          <cell r="M185" t="str">
            <v> </v>
          </cell>
          <cell r="N185">
            <v>0</v>
          </cell>
        </row>
        <row r="186">
          <cell r="M186" t="str">
            <v> </v>
          </cell>
          <cell r="N186">
            <v>0</v>
          </cell>
        </row>
        <row r="187">
          <cell r="M187" t="str">
            <v> </v>
          </cell>
          <cell r="N187">
            <v>0</v>
          </cell>
        </row>
        <row r="188">
          <cell r="M188" t="str">
            <v> </v>
          </cell>
          <cell r="N188">
            <v>0</v>
          </cell>
        </row>
        <row r="189">
          <cell r="M189" t="str">
            <v> </v>
          </cell>
          <cell r="N189">
            <v>0</v>
          </cell>
        </row>
        <row r="190">
          <cell r="M190" t="str">
            <v> </v>
          </cell>
          <cell r="N190">
            <v>0</v>
          </cell>
        </row>
        <row r="191">
          <cell r="M191" t="str">
            <v> </v>
          </cell>
          <cell r="N191">
            <v>0</v>
          </cell>
        </row>
        <row r="192">
          <cell r="M192" t="str">
            <v> </v>
          </cell>
          <cell r="N192">
            <v>0</v>
          </cell>
        </row>
        <row r="193">
          <cell r="M193" t="str">
            <v> </v>
          </cell>
          <cell r="N193">
            <v>0</v>
          </cell>
        </row>
        <row r="194">
          <cell r="M194" t="str">
            <v> </v>
          </cell>
          <cell r="N194">
            <v>0</v>
          </cell>
        </row>
        <row r="195">
          <cell r="M195" t="str">
            <v> </v>
          </cell>
          <cell r="N195">
            <v>0</v>
          </cell>
        </row>
        <row r="196">
          <cell r="M196" t="str">
            <v> </v>
          </cell>
          <cell r="N196">
            <v>0</v>
          </cell>
        </row>
        <row r="197">
          <cell r="M197" t="str">
            <v> </v>
          </cell>
          <cell r="N197">
            <v>0</v>
          </cell>
        </row>
        <row r="198">
          <cell r="M198" t="str">
            <v> </v>
          </cell>
          <cell r="N198">
            <v>0</v>
          </cell>
        </row>
        <row r="199">
          <cell r="M199" t="str">
            <v> </v>
          </cell>
          <cell r="N199">
            <v>0</v>
          </cell>
        </row>
        <row r="200">
          <cell r="M200" t="str">
            <v> </v>
          </cell>
          <cell r="N200">
            <v>0</v>
          </cell>
        </row>
        <row r="201">
          <cell r="M201" t="str">
            <v> </v>
          </cell>
          <cell r="N201">
            <v>0</v>
          </cell>
        </row>
        <row r="202">
          <cell r="M202" t="str">
            <v> </v>
          </cell>
          <cell r="N202">
            <v>0</v>
          </cell>
        </row>
        <row r="203">
          <cell r="M203" t="str">
            <v> </v>
          </cell>
          <cell r="N203">
            <v>0</v>
          </cell>
        </row>
        <row r="204">
          <cell r="M204" t="str">
            <v> </v>
          </cell>
          <cell r="N204">
            <v>0</v>
          </cell>
        </row>
        <row r="205">
          <cell r="M205" t="str">
            <v> </v>
          </cell>
          <cell r="N205">
            <v>0</v>
          </cell>
        </row>
        <row r="206">
          <cell r="M206" t="str">
            <v> </v>
          </cell>
          <cell r="N206">
            <v>0</v>
          </cell>
        </row>
        <row r="207">
          <cell r="M207" t="str">
            <v> </v>
          </cell>
          <cell r="N207">
            <v>0</v>
          </cell>
        </row>
        <row r="208">
          <cell r="M208" t="str">
            <v> </v>
          </cell>
          <cell r="N2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75" zoomScaleNormal="75" workbookViewId="0" topLeftCell="A1">
      <selection activeCell="D19" sqref="D19"/>
    </sheetView>
  </sheetViews>
  <sheetFormatPr defaultColWidth="9.140625" defaultRowHeight="12.75"/>
  <cols>
    <col min="1" max="1" width="44.00390625" style="0" bestFit="1" customWidth="1"/>
    <col min="2" max="2" width="9.57421875" style="27" customWidth="1"/>
    <col min="3" max="3" width="10.140625" style="0" bestFit="1" customWidth="1"/>
    <col min="4" max="4" width="22.57421875" style="0" customWidth="1"/>
  </cols>
  <sheetData>
    <row r="1" spans="1:4" ht="14.25" thickBot="1" thickTop="1">
      <c r="A1" s="30"/>
      <c r="B1" s="33" t="s">
        <v>49</v>
      </c>
      <c r="C1" s="34" t="s">
        <v>50</v>
      </c>
      <c r="D1" s="35" t="s">
        <v>51</v>
      </c>
    </row>
    <row r="2" spans="1:4" ht="21" thickTop="1">
      <c r="A2" s="31" t="s">
        <v>55</v>
      </c>
      <c r="B2" s="32" t="s">
        <v>52</v>
      </c>
      <c r="C2" s="32" t="s">
        <v>53</v>
      </c>
      <c r="D2" s="249">
        <f>SUM(D3:D7)</f>
        <v>12276229</v>
      </c>
    </row>
    <row r="3" spans="1:4" s="28" customFormat="1" ht="18">
      <c r="A3" s="238" t="s">
        <v>56</v>
      </c>
      <c r="B3" s="239">
        <v>1</v>
      </c>
      <c r="C3" s="240" t="s">
        <v>53</v>
      </c>
      <c r="D3" s="244">
        <f>'Příjmy daňové'!D23</f>
        <v>7874975</v>
      </c>
    </row>
    <row r="4" spans="1:4" s="28" customFormat="1" ht="18">
      <c r="A4" s="238" t="s">
        <v>168</v>
      </c>
      <c r="B4" s="239">
        <v>2</v>
      </c>
      <c r="C4" s="240" t="s">
        <v>53</v>
      </c>
      <c r="D4" s="245">
        <f>'Příjmy nedaňové'!D17</f>
        <v>2724000</v>
      </c>
    </row>
    <row r="5" spans="1:4" s="28" customFormat="1" ht="18">
      <c r="A5" s="238" t="s">
        <v>169</v>
      </c>
      <c r="B5" s="239">
        <v>3</v>
      </c>
      <c r="C5" s="240" t="s">
        <v>53</v>
      </c>
      <c r="D5" s="245">
        <f>'Příjmy nedaňové'!D29</f>
        <v>0</v>
      </c>
    </row>
    <row r="6" spans="1:4" s="28" customFormat="1" ht="18">
      <c r="A6" s="238" t="s">
        <v>57</v>
      </c>
      <c r="B6" s="239">
        <v>4</v>
      </c>
      <c r="C6" s="240" t="s">
        <v>53</v>
      </c>
      <c r="D6" s="245">
        <f>'Příjmy daňové'!D32</f>
        <v>1677254</v>
      </c>
    </row>
    <row r="7" spans="1:4" s="28" customFormat="1" ht="18.75" thickBot="1">
      <c r="A7" s="241"/>
      <c r="B7" s="242"/>
      <c r="C7" s="243" t="s">
        <v>53</v>
      </c>
      <c r="D7" s="244"/>
    </row>
    <row r="8" spans="1:4" s="28" customFormat="1" ht="20.25">
      <c r="A8" s="229" t="s">
        <v>58</v>
      </c>
      <c r="B8" s="36" t="s">
        <v>54</v>
      </c>
      <c r="C8" s="37" t="s">
        <v>53</v>
      </c>
      <c r="D8" s="250">
        <f>SUM(D9:D12)</f>
        <v>12624090</v>
      </c>
    </row>
    <row r="9" spans="1:4" ht="18">
      <c r="A9" s="238" t="s">
        <v>59</v>
      </c>
      <c r="B9" s="239">
        <v>5</v>
      </c>
      <c r="C9" s="240" t="s">
        <v>53</v>
      </c>
      <c r="D9" s="245">
        <f>Výdaje!D55</f>
        <v>10619090</v>
      </c>
    </row>
    <row r="10" spans="1:4" ht="18">
      <c r="A10" s="238" t="s">
        <v>60</v>
      </c>
      <c r="B10" s="239">
        <v>6</v>
      </c>
      <c r="C10" s="240" t="s">
        <v>53</v>
      </c>
      <c r="D10" s="245">
        <f>Výdaje!D66</f>
        <v>2005000</v>
      </c>
    </row>
    <row r="11" spans="1:4" ht="18">
      <c r="A11" s="238"/>
      <c r="B11" s="239"/>
      <c r="C11" s="240" t="s">
        <v>53</v>
      </c>
      <c r="D11" s="245"/>
    </row>
    <row r="12" spans="1:4" ht="18.75" thickBot="1">
      <c r="A12" s="241"/>
      <c r="B12" s="242"/>
      <c r="C12" s="243" t="s">
        <v>53</v>
      </c>
      <c r="D12" s="244"/>
    </row>
    <row r="13" spans="1:4" ht="21" thickBot="1">
      <c r="A13" s="38" t="s">
        <v>61</v>
      </c>
      <c r="B13" s="39"/>
      <c r="C13" s="40" t="s">
        <v>53</v>
      </c>
      <c r="D13" s="251">
        <f>D2-D8</f>
        <v>-347861</v>
      </c>
    </row>
    <row r="14" spans="1:4" ht="16.5" thickBot="1">
      <c r="A14" s="41"/>
      <c r="B14" s="42"/>
      <c r="C14" s="43"/>
      <c r="D14" s="246"/>
    </row>
    <row r="15" spans="1:4" s="29" customFormat="1" ht="20.25">
      <c r="A15" s="229" t="s">
        <v>62</v>
      </c>
      <c r="B15" s="36">
        <v>8</v>
      </c>
      <c r="C15" s="36"/>
      <c r="D15" s="250">
        <f>SUM(D16:D24)</f>
        <v>86400</v>
      </c>
    </row>
    <row r="16" spans="1:5" ht="36">
      <c r="A16" s="253" t="s">
        <v>204</v>
      </c>
      <c r="B16" s="254"/>
      <c r="C16" s="254">
        <v>8115</v>
      </c>
      <c r="D16" s="247"/>
      <c r="E16" s="252" t="str">
        <f>IF(D16&gt;Tabulky!$E$3,"   !!! Není možné, hodnota je větší než zůstatek na ZBÚ na počátku roku !!!"," ")</f>
        <v> </v>
      </c>
    </row>
    <row r="17" spans="1:4" ht="18">
      <c r="A17" s="253" t="s">
        <v>205</v>
      </c>
      <c r="B17" s="254"/>
      <c r="C17" s="254">
        <v>8114</v>
      </c>
      <c r="D17" s="247"/>
    </row>
    <row r="18" spans="1:4" ht="36">
      <c r="A18" s="253" t="s">
        <v>146</v>
      </c>
      <c r="B18" s="254"/>
      <c r="C18" s="254">
        <v>8124</v>
      </c>
      <c r="D18" s="247">
        <v>86400</v>
      </c>
    </row>
    <row r="19" spans="1:4" ht="18">
      <c r="A19" s="255"/>
      <c r="B19" s="256"/>
      <c r="C19" s="254"/>
      <c r="D19" s="247"/>
    </row>
    <row r="20" spans="1:4" ht="18">
      <c r="A20" s="253"/>
      <c r="B20" s="254"/>
      <c r="C20" s="257"/>
      <c r="D20" s="247"/>
    </row>
    <row r="21" spans="1:4" ht="18">
      <c r="A21" s="253"/>
      <c r="B21" s="254"/>
      <c r="C21" s="254"/>
      <c r="D21" s="247"/>
    </row>
    <row r="22" spans="1:4" ht="18">
      <c r="A22" s="253"/>
      <c r="B22" s="254"/>
      <c r="C22" s="254"/>
      <c r="D22" s="247"/>
    </row>
    <row r="23" spans="1:4" ht="18">
      <c r="A23" s="258"/>
      <c r="B23" s="259"/>
      <c r="C23" s="259"/>
      <c r="D23" s="247"/>
    </row>
    <row r="24" spans="1:4" ht="18.75" thickBot="1">
      <c r="A24" s="260"/>
      <c r="B24" s="261"/>
      <c r="C24" s="261"/>
      <c r="D24" s="248"/>
    </row>
    <row r="25" spans="1:4" ht="21" thickBot="1">
      <c r="A25" s="282" t="s">
        <v>135</v>
      </c>
      <c r="B25" s="283"/>
      <c r="C25" s="284">
        <f>D13+D15</f>
        <v>-261461</v>
      </c>
      <c r="D25" s="285"/>
    </row>
    <row r="26" ht="13.5" thickTop="1"/>
    <row r="31" ht="12.75">
      <c r="A31" s="237"/>
    </row>
  </sheetData>
  <sheetProtection selectLockedCells="1"/>
  <mergeCells count="2">
    <mergeCell ref="A25:B25"/>
    <mergeCell ref="C25:D25"/>
  </mergeCells>
  <printOptions/>
  <pageMargins left="0.7874015748031497" right="0.7874015748031497" top="2.362204724409449" bottom="0.984251968503937" header="0.5118110236220472" footer="0.9055118110236221"/>
  <pageSetup horizontalDpi="600" verticalDpi="600" orientation="portrait" paperSize="9" r:id="rId1"/>
  <headerFooter alignWithMargins="0">
    <oddHeader>&amp;C&amp;"Arial,Tučné"&amp;18Rozpočet na rok 2011
Obec Dešná&amp;14
REKAPITULACE
</oddHeader>
    <oddFooter xml:space="preserve">&amp;LRozpočet schválen zastupitelstvem dne:
&amp;RStarosta obce (podpis razítko)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25" sqref="D25"/>
    </sheetView>
  </sheetViews>
  <sheetFormatPr defaultColWidth="9.140625" defaultRowHeight="12.75"/>
  <cols>
    <col min="1" max="1" width="3.28125" style="0" bestFit="1" customWidth="1"/>
    <col min="2" max="2" width="29.8515625" style="0" customWidth="1"/>
    <col min="3" max="3" width="9.7109375" style="0" customWidth="1"/>
    <col min="4" max="4" width="16.28125" style="0" customWidth="1"/>
    <col min="5" max="5" width="10.00390625" style="0" bestFit="1" customWidth="1"/>
    <col min="6" max="6" width="10.7109375" style="0" customWidth="1"/>
    <col min="7" max="7" width="9.421875" style="0" bestFit="1" customWidth="1"/>
    <col min="8" max="8" width="10.7109375" style="0" customWidth="1"/>
    <col min="9" max="9" width="9.421875" style="0" bestFit="1" customWidth="1"/>
    <col min="10" max="10" width="10.7109375" style="0" customWidth="1"/>
    <col min="12" max="12" width="10.7109375" style="0" customWidth="1"/>
    <col min="13" max="13" width="9.28125" style="0" bestFit="1" customWidth="1"/>
    <col min="14" max="14" width="10.7109375" style="0" customWidth="1"/>
    <col min="16" max="16" width="10.7109375" style="0" customWidth="1"/>
    <col min="18" max="18" width="10.7109375" style="0" customWidth="1"/>
    <col min="20" max="20" width="10.7109375" style="0" customWidth="1"/>
    <col min="22" max="22" width="10.7109375" style="0" customWidth="1"/>
    <col min="24" max="24" width="10.00390625" style="0" customWidth="1"/>
  </cols>
  <sheetData>
    <row r="1" spans="1:24" s="2" customFormat="1" ht="12.75" customHeight="1" thickTop="1">
      <c r="A1" s="294" t="s">
        <v>0</v>
      </c>
      <c r="B1" s="295"/>
      <c r="C1" s="298" t="s">
        <v>1</v>
      </c>
      <c r="D1" s="301" t="s">
        <v>2</v>
      </c>
      <c r="E1" s="303" t="s">
        <v>214</v>
      </c>
      <c r="F1" s="287"/>
      <c r="G1" s="286" t="s">
        <v>215</v>
      </c>
      <c r="H1" s="287"/>
      <c r="I1" s="286" t="s">
        <v>216</v>
      </c>
      <c r="J1" s="287"/>
      <c r="K1" s="286" t="s">
        <v>217</v>
      </c>
      <c r="L1" s="286"/>
      <c r="M1" s="300" t="s">
        <v>218</v>
      </c>
      <c r="N1" s="287"/>
      <c r="O1" s="300" t="s">
        <v>219</v>
      </c>
      <c r="P1" s="287"/>
      <c r="Q1" s="300" t="s">
        <v>224</v>
      </c>
      <c r="R1" s="287"/>
      <c r="S1" s="300" t="s">
        <v>221</v>
      </c>
      <c r="T1" s="287"/>
      <c r="U1" s="300" t="s">
        <v>222</v>
      </c>
      <c r="V1" s="287"/>
      <c r="W1" s="300" t="s">
        <v>223</v>
      </c>
      <c r="X1" s="287"/>
    </row>
    <row r="2" spans="1:24" s="2" customFormat="1" ht="13.5" customHeight="1" thickBot="1">
      <c r="A2" s="296"/>
      <c r="B2" s="297"/>
      <c r="C2" s="299"/>
      <c r="D2" s="302"/>
      <c r="E2" s="210" t="s">
        <v>199</v>
      </c>
      <c r="F2" s="262" t="s">
        <v>200</v>
      </c>
      <c r="G2" s="210" t="s">
        <v>199</v>
      </c>
      <c r="H2" s="262" t="s">
        <v>200</v>
      </c>
      <c r="I2" s="210" t="s">
        <v>199</v>
      </c>
      <c r="J2" s="262" t="s">
        <v>200</v>
      </c>
      <c r="K2" s="210" t="s">
        <v>199</v>
      </c>
      <c r="L2" s="210" t="s">
        <v>200</v>
      </c>
      <c r="M2" s="271" t="s">
        <v>199</v>
      </c>
      <c r="N2" s="262" t="s">
        <v>200</v>
      </c>
      <c r="O2" s="271" t="s">
        <v>199</v>
      </c>
      <c r="P2" s="262" t="s">
        <v>200</v>
      </c>
      <c r="Q2" s="271" t="s">
        <v>199</v>
      </c>
      <c r="R2" s="262" t="s">
        <v>200</v>
      </c>
      <c r="S2" s="271" t="s">
        <v>199</v>
      </c>
      <c r="T2" s="262" t="s">
        <v>200</v>
      </c>
      <c r="U2" s="271" t="s">
        <v>199</v>
      </c>
      <c r="V2" s="262" t="s">
        <v>200</v>
      </c>
      <c r="W2" s="271" t="s">
        <v>199</v>
      </c>
      <c r="X2" s="262" t="s">
        <v>200</v>
      </c>
    </row>
    <row r="3" spans="1:24" ht="13.5" thickBot="1">
      <c r="A3" s="292" t="s">
        <v>63</v>
      </c>
      <c r="B3" s="193" t="s">
        <v>3</v>
      </c>
      <c r="C3" s="194">
        <v>1111</v>
      </c>
      <c r="D3" s="9">
        <v>1180000</v>
      </c>
      <c r="E3" s="223">
        <f>IF(ISNA(VLOOKUP($C3,'[1]Změna příjmů'!$D$9:$I$58,5,0)),0,VLOOKUP($C3,'[1]Změna příjmů'!$D$9:$I$58,5,0))</f>
        <v>0</v>
      </c>
      <c r="F3" s="232">
        <f aca="true" t="shared" si="0" ref="F3:F22">D3+E3</f>
        <v>1180000</v>
      </c>
      <c r="G3" s="230">
        <f>IF(ISNA(VLOOKUP($C3,'[2]Změna příjmů'!$D$9:$I$58,5,0)),0,VLOOKUP($C3,'[2]Změna příjmů'!$D$9:$I$58,5,0))</f>
        <v>0</v>
      </c>
      <c r="H3" s="232">
        <f aca="true" t="shared" si="1" ref="H3:H22">F3+G3</f>
        <v>1180000</v>
      </c>
      <c r="I3" s="230">
        <f>IF(ISNA(VLOOKUP($C3,'[3]Změna příjmů'!$D$9:$I$58,5,0)),0,VLOOKUP($C3,'[3]Změna příjmů'!$D$9:$I$58,5,0))</f>
        <v>0</v>
      </c>
      <c r="J3" s="232">
        <f aca="true" t="shared" si="2" ref="J3:J22">H3+I3</f>
        <v>1180000</v>
      </c>
      <c r="K3" s="230">
        <f>IF(ISNA(VLOOKUP($C3,'[4]Změna příjmů'!$D$9:$I$58,5,0)),0,VLOOKUP($C3,'[4]Změna příjmů'!$D$9:$I$58,5,0))</f>
        <v>0</v>
      </c>
      <c r="L3" s="232">
        <f aca="true" t="shared" si="3" ref="L3:L22">J3+K3</f>
        <v>1180000</v>
      </c>
      <c r="M3" s="230">
        <f>IF(ISNA(VLOOKUP($C3,'[5]Změna příjmů'!$D$9:$I$58,5,0)),0,VLOOKUP($C3,'[5]Změna příjmů'!$D$9:$I$58,5,0))</f>
        <v>0</v>
      </c>
      <c r="N3" s="202">
        <f aca="true" t="shared" si="4" ref="N3:N22">L3+M3</f>
        <v>1180000</v>
      </c>
      <c r="O3" s="230">
        <f>IF(ISNA(VLOOKUP($C3,'[6]Změna příjmů'!$D$9:$I$58,5,0)),0,VLOOKUP($C3,'[6]Změna příjmů'!$D$9:$I$58,5,0))</f>
        <v>0</v>
      </c>
      <c r="P3" s="232">
        <f aca="true" t="shared" si="5" ref="P3:P22">N3+O3</f>
        <v>1180000</v>
      </c>
      <c r="Q3" s="230">
        <f>IF(ISNA(VLOOKUP($C3,'[7]Změna příjmů'!$D$9:$I$58,5,0)),0,VLOOKUP($C3,'[7]Změna příjmů'!$D$9:$I$58,5,0))</f>
        <v>0</v>
      </c>
      <c r="R3" s="232">
        <f aca="true" t="shared" si="6" ref="R3:R22">P3+Q3</f>
        <v>1180000</v>
      </c>
      <c r="S3" s="230">
        <f>IF(ISNA(VLOOKUP($C3,'[8]Změna příjmů'!$D$9:$I$58,5,0)),0,VLOOKUP($C3,'[8]Změna příjmů'!$D$9:$I$58,5,0))</f>
        <v>0</v>
      </c>
      <c r="T3" s="232">
        <f aca="true" t="shared" si="7" ref="T3:T22">R3+S3</f>
        <v>1180000</v>
      </c>
      <c r="U3" s="230">
        <f>IF(ISNA(VLOOKUP($C3,'[9]Změna příjmů'!$D$9:$I$58,5,0)),0,VLOOKUP($C3,'[9]Změna příjmů'!$D$9:$I$58,5,0))</f>
        <v>0</v>
      </c>
      <c r="V3" s="232">
        <f aca="true" t="shared" si="8" ref="V3:V30">T3+U3</f>
        <v>1180000</v>
      </c>
      <c r="W3" s="230">
        <f>IF(ISNA(VLOOKUP($C3,'[10]Změna příjmů'!$D$9:$I$58,5,0)),0,VLOOKUP($C3,'[10]Změna příjmů'!$D$9:$I$58,5,0))</f>
        <v>0</v>
      </c>
      <c r="X3" s="232">
        <f aca="true" t="shared" si="9" ref="X3:X30">V3+W3</f>
        <v>1180000</v>
      </c>
    </row>
    <row r="4" spans="1:24" ht="14.25" customHeight="1" thickBot="1">
      <c r="A4" s="293"/>
      <c r="B4" s="195" t="s">
        <v>4</v>
      </c>
      <c r="C4" s="196">
        <v>1112</v>
      </c>
      <c r="D4" s="5">
        <v>360000</v>
      </c>
      <c r="E4" s="224">
        <f>IF(ISNA(VLOOKUP($C4,'[1]Změna příjmů'!$D$9:$I$58,5,0)),0,VLOOKUP($C4,'[1]Změna příjmů'!$D$9:$I$58,5,0))</f>
        <v>0</v>
      </c>
      <c r="F4" s="198">
        <f t="shared" si="0"/>
        <v>360000</v>
      </c>
      <c r="G4" s="231">
        <f>IF(ISNA(VLOOKUP($C4,'[2]Změna příjmů'!$D$9:$I$58,5,0)),0,VLOOKUP($C4,'[2]Změna příjmů'!$D$9:$I$58,5,0))</f>
        <v>0</v>
      </c>
      <c r="H4" s="198">
        <f t="shared" si="1"/>
        <v>360000</v>
      </c>
      <c r="I4" s="231">
        <f>IF(ISNA(VLOOKUP($C4,'[3]Změna příjmů'!$D$9:$I$58,5,0)),0,VLOOKUP($C4,'[3]Změna příjmů'!$D$9:$I$58,5,0))</f>
        <v>0</v>
      </c>
      <c r="J4" s="198">
        <f t="shared" si="2"/>
        <v>360000</v>
      </c>
      <c r="K4" s="231">
        <f>IF(ISNA(VLOOKUP($C4,'[4]Změna příjmů'!$D$9:$I$58,5,0)),0,VLOOKUP($C4,'[4]Změna příjmů'!$D$9:$I$58,5,0))</f>
        <v>0</v>
      </c>
      <c r="L4" s="198">
        <f t="shared" si="3"/>
        <v>360000</v>
      </c>
      <c r="M4" s="231">
        <f>IF(ISNA(VLOOKUP($C4,'[5]Změna příjmů'!$D$9:$I$58,5,0)),0,VLOOKUP($C4,'[5]Změna příjmů'!$D$9:$I$58,5,0))</f>
        <v>0</v>
      </c>
      <c r="N4" s="127">
        <f t="shared" si="4"/>
        <v>360000</v>
      </c>
      <c r="O4" s="231">
        <f>IF(ISNA(VLOOKUP($C4,'[6]Změna příjmů'!$D$9:$I$58,5,0)),0,VLOOKUP($C4,'[6]Změna příjmů'!$D$9:$I$58,5,0))</f>
        <v>0</v>
      </c>
      <c r="P4" s="198">
        <f t="shared" si="5"/>
        <v>360000</v>
      </c>
      <c r="Q4" s="231">
        <f>IF(ISNA(VLOOKUP($C4,'[7]Změna příjmů'!$D$9:$I$58,5,0)),0,VLOOKUP($C4,'[7]Změna příjmů'!$D$9:$I$58,5,0))</f>
        <v>0</v>
      </c>
      <c r="R4" s="198">
        <f t="shared" si="6"/>
        <v>360000</v>
      </c>
      <c r="S4" s="231">
        <f>IF(ISNA(VLOOKUP($C4,'[8]Změna příjmů'!$D$9:$I$58,5,0)),0,VLOOKUP($C4,'[8]Změna příjmů'!$D$9:$I$58,5,0))</f>
        <v>0</v>
      </c>
      <c r="T4" s="198">
        <f t="shared" si="7"/>
        <v>360000</v>
      </c>
      <c r="U4" s="231">
        <f>IF(ISNA(VLOOKUP($C4,'[9]Změna příjmů'!$D$9:$I$58,5,0)),0,VLOOKUP($C4,'[9]Změna příjmů'!$D$9:$I$58,5,0))</f>
        <v>0</v>
      </c>
      <c r="V4" s="198">
        <f t="shared" si="8"/>
        <v>360000</v>
      </c>
      <c r="W4" s="231">
        <f>IF(ISNA(VLOOKUP($C4,'[10]Změna příjmů'!$D$9:$I$58,5,0)),0,VLOOKUP($C4,'[10]Změna příjmů'!$D$9:$I$58,5,0))</f>
        <v>0</v>
      </c>
      <c r="X4" s="198">
        <f t="shared" si="9"/>
        <v>360000</v>
      </c>
    </row>
    <row r="5" spans="1:24" ht="13.5" thickBot="1">
      <c r="A5" s="293"/>
      <c r="B5" s="195" t="s">
        <v>5</v>
      </c>
      <c r="C5" s="196">
        <v>1113</v>
      </c>
      <c r="D5" s="5">
        <v>150000</v>
      </c>
      <c r="E5" s="224">
        <f>IF(ISNA(VLOOKUP($C5,'[1]Změna příjmů'!$D$9:$I$58,5,0)),0,VLOOKUP($C5,'[1]Změna příjmů'!$D$9:$I$58,5,0))</f>
        <v>0</v>
      </c>
      <c r="F5" s="198">
        <f t="shared" si="0"/>
        <v>150000</v>
      </c>
      <c r="G5" s="231">
        <f>IF(ISNA(VLOOKUP($C5,'[2]Změna příjmů'!$D$9:$I$58,5,0)),0,VLOOKUP($C5,'[2]Změna příjmů'!$D$9:$I$58,5,0))</f>
        <v>0</v>
      </c>
      <c r="H5" s="198">
        <f t="shared" si="1"/>
        <v>150000</v>
      </c>
      <c r="I5" s="231">
        <f>IF(ISNA(VLOOKUP($C5,'[3]Změna příjmů'!$D$9:$I$58,5,0)),0,VLOOKUP($C5,'[3]Změna příjmů'!$D$9:$I$58,5,0))</f>
        <v>0</v>
      </c>
      <c r="J5" s="198">
        <f t="shared" si="2"/>
        <v>150000</v>
      </c>
      <c r="K5" s="231">
        <f>IF(ISNA(VLOOKUP($C5,'[4]Změna příjmů'!$D$9:$I$58,5,0)),0,VLOOKUP($C5,'[4]Změna příjmů'!$D$9:$I$58,5,0))</f>
        <v>0</v>
      </c>
      <c r="L5" s="198">
        <f t="shared" si="3"/>
        <v>150000</v>
      </c>
      <c r="M5" s="231">
        <f>IF(ISNA(VLOOKUP($C5,'[5]Změna příjmů'!$D$9:$I$58,5,0)),0,VLOOKUP($C5,'[5]Změna příjmů'!$D$9:$I$58,5,0))</f>
        <v>0</v>
      </c>
      <c r="N5" s="127">
        <f t="shared" si="4"/>
        <v>150000</v>
      </c>
      <c r="O5" s="231">
        <f>IF(ISNA(VLOOKUP($C5,'[6]Změna příjmů'!$D$9:$I$58,5,0)),0,VLOOKUP($C5,'[6]Změna příjmů'!$D$9:$I$58,5,0))</f>
        <v>0</v>
      </c>
      <c r="P5" s="198">
        <f t="shared" si="5"/>
        <v>150000</v>
      </c>
      <c r="Q5" s="231">
        <f>IF(ISNA(VLOOKUP($C5,'[7]Změna příjmů'!$D$9:$I$58,5,0)),0,VLOOKUP($C5,'[7]Změna příjmů'!$D$9:$I$58,5,0))</f>
        <v>0</v>
      </c>
      <c r="R5" s="198">
        <f t="shared" si="6"/>
        <v>150000</v>
      </c>
      <c r="S5" s="231">
        <f>IF(ISNA(VLOOKUP($C5,'[8]Změna příjmů'!$D$9:$I$58,5,0)),0,VLOOKUP($C5,'[8]Změna příjmů'!$D$9:$I$58,5,0))</f>
        <v>0</v>
      </c>
      <c r="T5" s="198">
        <f t="shared" si="7"/>
        <v>150000</v>
      </c>
      <c r="U5" s="231">
        <f>IF(ISNA(VLOOKUP($C5,'[9]Změna příjmů'!$D$9:$I$58,5,0)),0,VLOOKUP($C5,'[9]Změna příjmů'!$D$9:$I$58,5,0))</f>
        <v>0</v>
      </c>
      <c r="V5" s="198">
        <f t="shared" si="8"/>
        <v>150000</v>
      </c>
      <c r="W5" s="231">
        <f>IF(ISNA(VLOOKUP($C5,'[10]Změna příjmů'!$D$9:$I$58,5,0)),0,VLOOKUP($C5,'[10]Změna příjmů'!$D$9:$I$58,5,0))</f>
        <v>0</v>
      </c>
      <c r="X5" s="198">
        <f t="shared" si="9"/>
        <v>150000</v>
      </c>
    </row>
    <row r="6" spans="1:24" ht="13.5" thickBot="1">
      <c r="A6" s="293"/>
      <c r="B6" s="195" t="s">
        <v>6</v>
      </c>
      <c r="C6" s="196">
        <v>1121</v>
      </c>
      <c r="D6" s="5">
        <v>1100000</v>
      </c>
      <c r="E6" s="224">
        <f>IF(ISNA(VLOOKUP($C6,'[1]Změna příjmů'!$D$9:$I$58,5,0)),0,VLOOKUP($C6,'[1]Změna příjmů'!$D$9:$I$58,5,0))</f>
        <v>0</v>
      </c>
      <c r="F6" s="198">
        <f t="shared" si="0"/>
        <v>1100000</v>
      </c>
      <c r="G6" s="231">
        <f>IF(ISNA(VLOOKUP($C6,'[2]Změna příjmů'!$D$9:$I$58,5,0)),0,VLOOKUP($C6,'[2]Změna příjmů'!$D$9:$I$58,5,0))</f>
        <v>0</v>
      </c>
      <c r="H6" s="198">
        <f t="shared" si="1"/>
        <v>1100000</v>
      </c>
      <c r="I6" s="231">
        <f>IF(ISNA(VLOOKUP($C6,'[3]Změna příjmů'!$D$9:$I$58,5,0)),0,VLOOKUP($C6,'[3]Změna příjmů'!$D$9:$I$58,5,0))</f>
        <v>0</v>
      </c>
      <c r="J6" s="198">
        <f t="shared" si="2"/>
        <v>1100000</v>
      </c>
      <c r="K6" s="231">
        <f>IF(ISNA(VLOOKUP($C6,'[4]Změna příjmů'!$D$9:$I$58,5,0)),0,VLOOKUP($C6,'[4]Změna příjmů'!$D$9:$I$58,5,0))</f>
        <v>0</v>
      </c>
      <c r="L6" s="198">
        <f t="shared" si="3"/>
        <v>1100000</v>
      </c>
      <c r="M6" s="231">
        <f>IF(ISNA(VLOOKUP($C6,'[5]Změna příjmů'!$D$9:$I$58,5,0)),0,VLOOKUP($C6,'[5]Změna příjmů'!$D$9:$I$58,5,0))</f>
        <v>0</v>
      </c>
      <c r="N6" s="127">
        <f t="shared" si="4"/>
        <v>1100000</v>
      </c>
      <c r="O6" s="231">
        <f>IF(ISNA(VLOOKUP($C6,'[6]Změna příjmů'!$D$9:$I$58,5,0)),0,VLOOKUP($C6,'[6]Změna příjmů'!$D$9:$I$58,5,0))</f>
        <v>0</v>
      </c>
      <c r="P6" s="198">
        <f t="shared" si="5"/>
        <v>1100000</v>
      </c>
      <c r="Q6" s="231">
        <f>IF(ISNA(VLOOKUP($C6,'[7]Změna příjmů'!$D$9:$I$58,5,0)),0,VLOOKUP($C6,'[7]Změna příjmů'!$D$9:$I$58,5,0))</f>
        <v>0</v>
      </c>
      <c r="R6" s="198">
        <f t="shared" si="6"/>
        <v>1100000</v>
      </c>
      <c r="S6" s="231">
        <f>IF(ISNA(VLOOKUP($C6,'[8]Změna příjmů'!$D$9:$I$58,5,0)),0,VLOOKUP($C6,'[8]Změna příjmů'!$D$9:$I$58,5,0))</f>
        <v>0</v>
      </c>
      <c r="T6" s="198">
        <f t="shared" si="7"/>
        <v>1100000</v>
      </c>
      <c r="U6" s="231">
        <f>IF(ISNA(VLOOKUP($C6,'[9]Změna příjmů'!$D$9:$I$58,5,0)),0,VLOOKUP($C6,'[9]Změna příjmů'!$D$9:$I$58,5,0))</f>
        <v>0</v>
      </c>
      <c r="V6" s="198">
        <f t="shared" si="8"/>
        <v>1100000</v>
      </c>
      <c r="W6" s="231">
        <f>IF(ISNA(VLOOKUP($C6,'[10]Změna příjmů'!$D$9:$I$58,5,0)),0,VLOOKUP($C6,'[10]Změna příjmů'!$D$9:$I$58,5,0))</f>
        <v>0</v>
      </c>
      <c r="X6" s="198">
        <f t="shared" si="9"/>
        <v>1100000</v>
      </c>
    </row>
    <row r="7" spans="1:24" ht="13.5" thickBot="1">
      <c r="A7" s="293"/>
      <c r="B7" s="199" t="s">
        <v>7</v>
      </c>
      <c r="C7" s="200">
        <v>1122</v>
      </c>
      <c r="D7" s="64">
        <v>100000</v>
      </c>
      <c r="E7" s="224">
        <f>IF(ISNA(VLOOKUP($C7,'[1]Změna příjmů'!$D$9:$I$58,5,0)),0,VLOOKUP($C7,'[1]Změna příjmů'!$D$9:$I$58,5,0))</f>
        <v>0</v>
      </c>
      <c r="F7" s="198">
        <f t="shared" si="0"/>
        <v>100000</v>
      </c>
      <c r="G7" s="231">
        <f>IF(ISNA(VLOOKUP($C7,'[2]Změna příjmů'!$D$9:$I$58,5,0)),0,VLOOKUP($C7,'[2]Změna příjmů'!$D$9:$I$58,5,0))</f>
        <v>0</v>
      </c>
      <c r="H7" s="198">
        <f t="shared" si="1"/>
        <v>100000</v>
      </c>
      <c r="I7" s="231">
        <f>IF(ISNA(VLOOKUP($C7,'[3]Změna příjmů'!$D$9:$I$58,5,0)),0,VLOOKUP($C7,'[3]Změna příjmů'!$D$9:$I$58,5,0))</f>
        <v>0</v>
      </c>
      <c r="J7" s="198">
        <f t="shared" si="2"/>
        <v>100000</v>
      </c>
      <c r="K7" s="231">
        <f>IF(ISNA(VLOOKUP($C7,'[4]Změna příjmů'!$D$9:$I$58,5,0)),0,VLOOKUP($C7,'[4]Změna příjmů'!$D$9:$I$58,5,0))</f>
        <v>0</v>
      </c>
      <c r="L7" s="198">
        <f t="shared" si="3"/>
        <v>100000</v>
      </c>
      <c r="M7" s="231">
        <f>IF(ISNA(VLOOKUP($C7,'[5]Změna příjmů'!$D$9:$I$58,5,0)),0,VLOOKUP($C7,'[5]Změna příjmů'!$D$9:$I$58,5,0))</f>
        <v>0</v>
      </c>
      <c r="N7" s="127">
        <f t="shared" si="4"/>
        <v>100000</v>
      </c>
      <c r="O7" s="231">
        <f>IF(ISNA(VLOOKUP($C7,'[6]Změna příjmů'!$D$9:$I$58,5,0)),0,VLOOKUP($C7,'[6]Změna příjmů'!$D$9:$I$58,5,0))</f>
        <v>0</v>
      </c>
      <c r="P7" s="198">
        <f t="shared" si="5"/>
        <v>100000</v>
      </c>
      <c r="Q7" s="231">
        <f>IF(ISNA(VLOOKUP($C7,'[7]Změna příjmů'!$D$9:$I$58,5,0)),0,VLOOKUP($C7,'[7]Změna příjmů'!$D$9:$I$58,5,0))</f>
        <v>0</v>
      </c>
      <c r="R7" s="198">
        <f t="shared" si="6"/>
        <v>100000</v>
      </c>
      <c r="S7" s="231">
        <f>IF(ISNA(VLOOKUP($C7,'[8]Změna příjmů'!$D$9:$I$58,5,0)),0,VLOOKUP($C7,'[8]Změna příjmů'!$D$9:$I$58,5,0))</f>
        <v>0</v>
      </c>
      <c r="T7" s="198">
        <f t="shared" si="7"/>
        <v>100000</v>
      </c>
      <c r="U7" s="231">
        <f>IF(ISNA(VLOOKUP($C7,'[9]Změna příjmů'!$D$9:$I$58,5,0)),0,VLOOKUP($C7,'[9]Změna příjmů'!$D$9:$I$58,5,0))</f>
        <v>0</v>
      </c>
      <c r="V7" s="198">
        <f t="shared" si="8"/>
        <v>100000</v>
      </c>
      <c r="W7" s="231">
        <f>IF(ISNA(VLOOKUP($C7,'[10]Změna příjmů'!$D$9:$I$58,5,0)),0,VLOOKUP($C7,'[10]Změna příjmů'!$D$9:$I$58,5,0))</f>
        <v>0</v>
      </c>
      <c r="X7" s="198">
        <f t="shared" si="9"/>
        <v>100000</v>
      </c>
    </row>
    <row r="8" spans="1:24" ht="13.5" thickBot="1">
      <c r="A8" s="293"/>
      <c r="B8" s="195" t="s">
        <v>8</v>
      </c>
      <c r="C8" s="196">
        <v>1211</v>
      </c>
      <c r="D8" s="5">
        <v>2850000</v>
      </c>
      <c r="E8" s="224">
        <f>IF(ISNA(VLOOKUP($C8,'[1]Změna příjmů'!$D$9:$I$58,5,0)),0,VLOOKUP($C8,'[1]Změna příjmů'!$D$9:$I$58,5,0))</f>
        <v>0</v>
      </c>
      <c r="F8" s="198">
        <f t="shared" si="0"/>
        <v>2850000</v>
      </c>
      <c r="G8" s="231">
        <f>IF(ISNA(VLOOKUP($C8,'[2]Změna příjmů'!$D$9:$I$58,5,0)),0,VLOOKUP($C8,'[2]Změna příjmů'!$D$9:$I$58,5,0))</f>
        <v>0</v>
      </c>
      <c r="H8" s="198">
        <f t="shared" si="1"/>
        <v>2850000</v>
      </c>
      <c r="I8" s="231">
        <f>IF(ISNA(VLOOKUP($C8,'[3]Změna příjmů'!$D$9:$I$58,5,0)),0,VLOOKUP($C8,'[3]Změna příjmů'!$D$9:$I$58,5,0))</f>
        <v>0</v>
      </c>
      <c r="J8" s="198">
        <f t="shared" si="2"/>
        <v>2850000</v>
      </c>
      <c r="K8" s="231">
        <f>IF(ISNA(VLOOKUP($C8,'[4]Změna příjmů'!$D$9:$I$58,5,0)),0,VLOOKUP($C8,'[4]Změna příjmů'!$D$9:$I$58,5,0))</f>
        <v>0</v>
      </c>
      <c r="L8" s="198">
        <f t="shared" si="3"/>
        <v>2850000</v>
      </c>
      <c r="M8" s="231">
        <f>IF(ISNA(VLOOKUP($C8,'[5]Změna příjmů'!$D$9:$I$58,5,0)),0,VLOOKUP($C8,'[5]Změna příjmů'!$D$9:$I$58,5,0))</f>
        <v>0</v>
      </c>
      <c r="N8" s="127">
        <f t="shared" si="4"/>
        <v>2850000</v>
      </c>
      <c r="O8" s="231">
        <f>IF(ISNA(VLOOKUP($C8,'[6]Změna příjmů'!$D$9:$I$58,5,0)),0,VLOOKUP($C8,'[6]Změna příjmů'!$D$9:$I$58,5,0))</f>
        <v>0</v>
      </c>
      <c r="P8" s="198">
        <f t="shared" si="5"/>
        <v>2850000</v>
      </c>
      <c r="Q8" s="231">
        <f>IF(ISNA(VLOOKUP($C8,'[7]Změna příjmů'!$D$9:$I$58,5,0)),0,VLOOKUP($C8,'[7]Změna příjmů'!$D$9:$I$58,5,0))</f>
        <v>0</v>
      </c>
      <c r="R8" s="198">
        <f t="shared" si="6"/>
        <v>2850000</v>
      </c>
      <c r="S8" s="231">
        <f>IF(ISNA(VLOOKUP($C8,'[8]Změna příjmů'!$D$9:$I$58,5,0)),0,VLOOKUP($C8,'[8]Změna příjmů'!$D$9:$I$58,5,0))</f>
        <v>0</v>
      </c>
      <c r="T8" s="198">
        <f t="shared" si="7"/>
        <v>2850000</v>
      </c>
      <c r="U8" s="231">
        <f>IF(ISNA(VLOOKUP($C8,'[9]Změna příjmů'!$D$9:$I$58,5,0)),0,VLOOKUP($C8,'[9]Změna příjmů'!$D$9:$I$58,5,0))</f>
        <v>0</v>
      </c>
      <c r="V8" s="198">
        <f t="shared" si="8"/>
        <v>2850000</v>
      </c>
      <c r="W8" s="231">
        <f>IF(ISNA(VLOOKUP($C8,'[10]Změna příjmů'!$D$9:$I$58,5,0)),0,VLOOKUP($C8,'[10]Změna příjmů'!$D$9:$I$58,5,0))</f>
        <v>0</v>
      </c>
      <c r="X8" s="198">
        <f t="shared" si="9"/>
        <v>2850000</v>
      </c>
    </row>
    <row r="9" spans="1:24" ht="13.5" thickBot="1">
      <c r="A9" s="293"/>
      <c r="B9" s="195" t="s">
        <v>136</v>
      </c>
      <c r="C9" s="196">
        <v>1332</v>
      </c>
      <c r="D9" s="5">
        <v>2475</v>
      </c>
      <c r="E9" s="224">
        <f>IF(ISNA(VLOOKUP($C9,'[1]Změna příjmů'!$D$9:$I$58,5,0)),0,VLOOKUP($C9,'[1]Změna příjmů'!$D$9:$I$58,5,0))</f>
        <v>0</v>
      </c>
      <c r="F9" s="198">
        <f t="shared" si="0"/>
        <v>2475</v>
      </c>
      <c r="G9" s="231">
        <f>IF(ISNA(VLOOKUP($C9,'[2]Změna příjmů'!$D$9:$I$58,5,0)),0,VLOOKUP($C9,'[2]Změna příjmů'!$D$9:$I$58,5,0))</f>
        <v>0</v>
      </c>
      <c r="H9" s="198">
        <f t="shared" si="1"/>
        <v>2475</v>
      </c>
      <c r="I9" s="231">
        <f>IF(ISNA(VLOOKUP($C9,'[3]Změna příjmů'!$D$9:$I$58,5,0)),0,VLOOKUP($C9,'[3]Změna příjmů'!$D$9:$I$58,5,0))</f>
        <v>0</v>
      </c>
      <c r="J9" s="198">
        <f t="shared" si="2"/>
        <v>2475</v>
      </c>
      <c r="K9" s="231">
        <f>IF(ISNA(VLOOKUP($C9,'[4]Změna příjmů'!$D$9:$I$58,5,0)),0,VLOOKUP($C9,'[4]Změna příjmů'!$D$9:$I$58,5,0))</f>
        <v>0</v>
      </c>
      <c r="L9" s="198">
        <f t="shared" si="3"/>
        <v>2475</v>
      </c>
      <c r="M9" s="231">
        <f>IF(ISNA(VLOOKUP($C9,'[5]Změna příjmů'!$D$9:$I$58,5,0)),0,VLOOKUP($C9,'[5]Změna příjmů'!$D$9:$I$58,5,0))</f>
        <v>0</v>
      </c>
      <c r="N9" s="127">
        <f t="shared" si="4"/>
        <v>2475</v>
      </c>
      <c r="O9" s="231">
        <f>IF(ISNA(VLOOKUP($C9,'[6]Změna příjmů'!$D$9:$I$58,5,0)),0,VLOOKUP($C9,'[6]Změna příjmů'!$D$9:$I$58,5,0))</f>
        <v>0</v>
      </c>
      <c r="P9" s="198">
        <f t="shared" si="5"/>
        <v>2475</v>
      </c>
      <c r="Q9" s="231">
        <f>IF(ISNA(VLOOKUP($C9,'[7]Změna příjmů'!$D$9:$I$58,5,0)),0,VLOOKUP($C9,'[7]Změna příjmů'!$D$9:$I$58,5,0))</f>
        <v>0</v>
      </c>
      <c r="R9" s="198">
        <f t="shared" si="6"/>
        <v>2475</v>
      </c>
      <c r="S9" s="231">
        <f>IF(ISNA(VLOOKUP($C9,'[8]Změna příjmů'!$D$9:$I$58,5,0)),0,VLOOKUP($C9,'[8]Změna příjmů'!$D$9:$I$58,5,0))</f>
        <v>0</v>
      </c>
      <c r="T9" s="198">
        <f t="shared" si="7"/>
        <v>2475</v>
      </c>
      <c r="U9" s="231">
        <f>IF(ISNA(VLOOKUP($C9,'[9]Změna příjmů'!$D$9:$I$58,5,0)),0,VLOOKUP($C9,'[9]Změna příjmů'!$D$9:$I$58,5,0))</f>
        <v>0</v>
      </c>
      <c r="V9" s="198">
        <f t="shared" si="8"/>
        <v>2475</v>
      </c>
      <c r="W9" s="231">
        <f>IF(ISNA(VLOOKUP($C9,'[10]Změna příjmů'!$D$9:$I$58,5,0)),0,VLOOKUP($C9,'[10]Změna příjmů'!$D$9:$I$58,5,0))</f>
        <v>0</v>
      </c>
      <c r="X9" s="198">
        <f t="shared" si="9"/>
        <v>2475</v>
      </c>
    </row>
    <row r="10" spans="1:24" ht="13.5" thickBot="1">
      <c r="A10" s="293"/>
      <c r="B10" s="195" t="s">
        <v>10</v>
      </c>
      <c r="C10" s="196">
        <v>1337</v>
      </c>
      <c r="D10" s="5">
        <v>290000</v>
      </c>
      <c r="E10" s="224">
        <f>IF(ISNA(VLOOKUP($C10,'[1]Změna příjmů'!$D$9:$I$58,5,0)),0,VLOOKUP($C10,'[1]Změna příjmů'!$D$9:$I$58,5,0))</f>
        <v>0</v>
      </c>
      <c r="F10" s="198">
        <f t="shared" si="0"/>
        <v>290000</v>
      </c>
      <c r="G10" s="231">
        <f>IF(ISNA(VLOOKUP($C10,'[2]Změna příjmů'!$D$9:$I$58,5,0)),0,VLOOKUP($C10,'[2]Změna příjmů'!$D$9:$I$58,5,0))</f>
        <v>0</v>
      </c>
      <c r="H10" s="198">
        <f t="shared" si="1"/>
        <v>290000</v>
      </c>
      <c r="I10" s="231">
        <f>IF(ISNA(VLOOKUP($C10,'[3]Změna příjmů'!$D$9:$I$58,5,0)),0,VLOOKUP($C10,'[3]Změna příjmů'!$D$9:$I$58,5,0))</f>
        <v>0</v>
      </c>
      <c r="J10" s="198">
        <f t="shared" si="2"/>
        <v>290000</v>
      </c>
      <c r="K10" s="231">
        <f>IF(ISNA(VLOOKUP($C10,'[4]Změna příjmů'!$D$9:$I$58,5,0)),0,VLOOKUP($C10,'[4]Změna příjmů'!$D$9:$I$58,5,0))</f>
        <v>0</v>
      </c>
      <c r="L10" s="198">
        <f t="shared" si="3"/>
        <v>290000</v>
      </c>
      <c r="M10" s="231">
        <f>IF(ISNA(VLOOKUP($C10,'[5]Změna příjmů'!$D$9:$I$58,5,0)),0,VLOOKUP($C10,'[5]Změna příjmů'!$D$9:$I$58,5,0))</f>
        <v>0</v>
      </c>
      <c r="N10" s="127">
        <f t="shared" si="4"/>
        <v>290000</v>
      </c>
      <c r="O10" s="231">
        <f>IF(ISNA(VLOOKUP($C10,'[6]Změna příjmů'!$D$9:$I$58,5,0)),0,VLOOKUP($C10,'[6]Změna příjmů'!$D$9:$I$58,5,0))</f>
        <v>0</v>
      </c>
      <c r="P10" s="198">
        <f t="shared" si="5"/>
        <v>290000</v>
      </c>
      <c r="Q10" s="231">
        <f>IF(ISNA(VLOOKUP($C10,'[7]Změna příjmů'!$D$9:$I$58,5,0)),0,VLOOKUP($C10,'[7]Změna příjmů'!$D$9:$I$58,5,0))</f>
        <v>0</v>
      </c>
      <c r="R10" s="198">
        <f t="shared" si="6"/>
        <v>290000</v>
      </c>
      <c r="S10" s="231">
        <f>IF(ISNA(VLOOKUP($C10,'[8]Změna příjmů'!$D$9:$I$58,5,0)),0,VLOOKUP($C10,'[8]Změna příjmů'!$D$9:$I$58,5,0))</f>
        <v>0</v>
      </c>
      <c r="T10" s="198">
        <f t="shared" si="7"/>
        <v>290000</v>
      </c>
      <c r="U10" s="231">
        <f>IF(ISNA(VLOOKUP($C10,'[9]Změna příjmů'!$D$9:$I$58,5,0)),0,VLOOKUP($C10,'[9]Změna příjmů'!$D$9:$I$58,5,0))</f>
        <v>0</v>
      </c>
      <c r="V10" s="198">
        <f t="shared" si="8"/>
        <v>290000</v>
      </c>
      <c r="W10" s="231">
        <f>IF(ISNA(VLOOKUP($C10,'[10]Změna příjmů'!$D$9:$I$58,5,0)),0,VLOOKUP($C10,'[10]Změna příjmů'!$D$9:$I$58,5,0))</f>
        <v>0</v>
      </c>
      <c r="X10" s="198">
        <f t="shared" si="9"/>
        <v>290000</v>
      </c>
    </row>
    <row r="11" spans="1:24" ht="13.5" thickBot="1">
      <c r="A11" s="293"/>
      <c r="B11" s="195" t="s">
        <v>11</v>
      </c>
      <c r="C11" s="196">
        <v>1341</v>
      </c>
      <c r="D11" s="5">
        <v>12000</v>
      </c>
      <c r="E11" s="224">
        <f>IF(ISNA(VLOOKUP($C11,'[1]Změna příjmů'!$D$9:$I$58,5,0)),0,VLOOKUP($C11,'[1]Změna příjmů'!$D$9:$I$58,5,0))</f>
        <v>0</v>
      </c>
      <c r="F11" s="198">
        <f t="shared" si="0"/>
        <v>12000</v>
      </c>
      <c r="G11" s="231">
        <f>IF(ISNA(VLOOKUP($C11,'[2]Změna příjmů'!$D$9:$I$58,5,0)),0,VLOOKUP($C11,'[2]Změna příjmů'!$D$9:$I$58,5,0))</f>
        <v>0</v>
      </c>
      <c r="H11" s="198">
        <f t="shared" si="1"/>
        <v>12000</v>
      </c>
      <c r="I11" s="231">
        <f>IF(ISNA(VLOOKUP($C11,'[3]Změna příjmů'!$D$9:$I$58,5,0)),0,VLOOKUP($C11,'[3]Změna příjmů'!$D$9:$I$58,5,0))</f>
        <v>0</v>
      </c>
      <c r="J11" s="198">
        <f t="shared" si="2"/>
        <v>12000</v>
      </c>
      <c r="K11" s="231">
        <f>IF(ISNA(VLOOKUP($C11,'[4]Změna příjmů'!$D$9:$I$58,5,0)),0,VLOOKUP($C11,'[4]Změna příjmů'!$D$9:$I$58,5,0))</f>
        <v>0</v>
      </c>
      <c r="L11" s="198">
        <f t="shared" si="3"/>
        <v>12000</v>
      </c>
      <c r="M11" s="231">
        <f>IF(ISNA(VLOOKUP($C11,'[5]Změna příjmů'!$D$9:$I$58,5,0)),0,VLOOKUP($C11,'[5]Změna příjmů'!$D$9:$I$58,5,0))</f>
        <v>0</v>
      </c>
      <c r="N11" s="127">
        <f t="shared" si="4"/>
        <v>12000</v>
      </c>
      <c r="O11" s="231">
        <f>IF(ISNA(VLOOKUP($C11,'[6]Změna příjmů'!$D$9:$I$58,5,0)),0,VLOOKUP($C11,'[6]Změna příjmů'!$D$9:$I$58,5,0))</f>
        <v>0</v>
      </c>
      <c r="P11" s="198">
        <f t="shared" si="5"/>
        <v>12000</v>
      </c>
      <c r="Q11" s="231">
        <f>IF(ISNA(VLOOKUP($C11,'[7]Změna příjmů'!$D$9:$I$58,5,0)),0,VLOOKUP($C11,'[7]Změna příjmů'!$D$9:$I$58,5,0))</f>
        <v>0</v>
      </c>
      <c r="R11" s="198">
        <f t="shared" si="6"/>
        <v>12000</v>
      </c>
      <c r="S11" s="231">
        <f>IF(ISNA(VLOOKUP($C11,'[8]Změna příjmů'!$D$9:$I$58,5,0)),0,VLOOKUP($C11,'[8]Změna příjmů'!$D$9:$I$58,5,0))</f>
        <v>0</v>
      </c>
      <c r="T11" s="198">
        <f t="shared" si="7"/>
        <v>12000</v>
      </c>
      <c r="U11" s="231">
        <f>IF(ISNA(VLOOKUP($C11,'[9]Změna příjmů'!$D$9:$I$58,5,0)),0,VLOOKUP($C11,'[9]Změna příjmů'!$D$9:$I$58,5,0))</f>
        <v>0</v>
      </c>
      <c r="V11" s="198">
        <f t="shared" si="8"/>
        <v>12000</v>
      </c>
      <c r="W11" s="231">
        <f>IF(ISNA(VLOOKUP($C11,'[10]Změna příjmů'!$D$9:$I$58,5,0)),0,VLOOKUP($C11,'[10]Změna příjmů'!$D$9:$I$58,5,0))</f>
        <v>0</v>
      </c>
      <c r="X11" s="198">
        <f t="shared" si="9"/>
        <v>12000</v>
      </c>
    </row>
    <row r="12" spans="1:24" ht="13.5" thickBot="1">
      <c r="A12" s="293"/>
      <c r="B12" s="195" t="s">
        <v>12</v>
      </c>
      <c r="C12" s="196">
        <v>1342</v>
      </c>
      <c r="D12" s="5"/>
      <c r="E12" s="224">
        <f>IF(ISNA(VLOOKUP($C12,'[1]Změna příjmů'!$D$9:$I$58,5,0)),0,VLOOKUP($C12,'[1]Změna příjmů'!$D$9:$I$58,5,0))</f>
        <v>0</v>
      </c>
      <c r="F12" s="198">
        <f t="shared" si="0"/>
        <v>0</v>
      </c>
      <c r="G12" s="231">
        <f>IF(ISNA(VLOOKUP($C12,'[2]Změna příjmů'!$D$9:$I$58,5,0)),0,VLOOKUP($C12,'[2]Změna příjmů'!$D$9:$I$58,5,0))</f>
        <v>0</v>
      </c>
      <c r="H12" s="198">
        <f t="shared" si="1"/>
        <v>0</v>
      </c>
      <c r="I12" s="231">
        <f>IF(ISNA(VLOOKUP($C12,'[3]Změna příjmů'!$D$9:$I$58,5,0)),0,VLOOKUP($C12,'[3]Změna příjmů'!$D$9:$I$58,5,0))</f>
        <v>0</v>
      </c>
      <c r="J12" s="198">
        <f t="shared" si="2"/>
        <v>0</v>
      </c>
      <c r="K12" s="231">
        <f>IF(ISNA(VLOOKUP($C12,'[4]Změna příjmů'!$D$9:$I$58,5,0)),0,VLOOKUP($C12,'[4]Změna příjmů'!$D$9:$I$58,5,0))</f>
        <v>0</v>
      </c>
      <c r="L12" s="198">
        <f t="shared" si="3"/>
        <v>0</v>
      </c>
      <c r="M12" s="231">
        <f>IF(ISNA(VLOOKUP($C12,'[5]Změna příjmů'!$D$9:$I$58,5,0)),0,VLOOKUP($C12,'[5]Změna příjmů'!$D$9:$I$58,5,0))</f>
        <v>0</v>
      </c>
      <c r="N12" s="127">
        <f t="shared" si="4"/>
        <v>0</v>
      </c>
      <c r="O12" s="231">
        <f>IF(ISNA(VLOOKUP($C12,'[6]Změna příjmů'!$D$9:$I$58,5,0)),0,VLOOKUP($C12,'[6]Změna příjmů'!$D$9:$I$58,5,0))</f>
        <v>0</v>
      </c>
      <c r="P12" s="198">
        <f t="shared" si="5"/>
        <v>0</v>
      </c>
      <c r="Q12" s="231">
        <f>IF(ISNA(VLOOKUP($C12,'[7]Změna příjmů'!$D$9:$I$58,5,0)),0,VLOOKUP($C12,'[7]Změna příjmů'!$D$9:$I$58,5,0))</f>
        <v>0</v>
      </c>
      <c r="R12" s="198">
        <f t="shared" si="6"/>
        <v>0</v>
      </c>
      <c r="S12" s="231">
        <f>IF(ISNA(VLOOKUP($C12,'[8]Změna příjmů'!$D$9:$I$58,5,0)),0,VLOOKUP($C12,'[8]Změna příjmů'!$D$9:$I$58,5,0))</f>
        <v>0</v>
      </c>
      <c r="T12" s="198">
        <f t="shared" si="7"/>
        <v>0</v>
      </c>
      <c r="U12" s="231">
        <f>IF(ISNA(VLOOKUP($C12,'[9]Změna příjmů'!$D$9:$I$58,5,0)),0,VLOOKUP($C12,'[9]Změna příjmů'!$D$9:$I$58,5,0))</f>
        <v>0</v>
      </c>
      <c r="V12" s="198">
        <f t="shared" si="8"/>
        <v>0</v>
      </c>
      <c r="W12" s="231">
        <f>IF(ISNA(VLOOKUP($C12,'[10]Změna příjmů'!$D$9:$I$58,5,0)),0,VLOOKUP($C12,'[10]Změna příjmů'!$D$9:$I$58,5,0))</f>
        <v>0</v>
      </c>
      <c r="X12" s="198">
        <f t="shared" si="9"/>
        <v>0</v>
      </c>
    </row>
    <row r="13" spans="1:24" ht="13.5" thickBot="1">
      <c r="A13" s="293"/>
      <c r="B13" s="195" t="s">
        <v>13</v>
      </c>
      <c r="C13" s="196">
        <v>1343</v>
      </c>
      <c r="D13" s="5">
        <v>500</v>
      </c>
      <c r="E13" s="224">
        <f>IF(ISNA(VLOOKUP($C13,'[1]Změna příjmů'!$D$9:$I$58,5,0)),0,VLOOKUP($C13,'[1]Změna příjmů'!$D$9:$I$58,5,0))</f>
        <v>0</v>
      </c>
      <c r="F13" s="198">
        <f t="shared" si="0"/>
        <v>500</v>
      </c>
      <c r="G13" s="231">
        <f>IF(ISNA(VLOOKUP($C13,'[2]Změna příjmů'!$D$9:$I$58,5,0)),0,VLOOKUP($C13,'[2]Změna příjmů'!$D$9:$I$58,5,0))</f>
        <v>0</v>
      </c>
      <c r="H13" s="198">
        <f t="shared" si="1"/>
        <v>500</v>
      </c>
      <c r="I13" s="231">
        <f>IF(ISNA(VLOOKUP($C13,'[3]Změna příjmů'!$D$9:$I$58,5,0)),0,VLOOKUP($C13,'[3]Změna příjmů'!$D$9:$I$58,5,0))</f>
        <v>0</v>
      </c>
      <c r="J13" s="198">
        <f t="shared" si="2"/>
        <v>500</v>
      </c>
      <c r="K13" s="231">
        <f>IF(ISNA(VLOOKUP($C13,'[4]Změna příjmů'!$D$9:$I$58,5,0)),0,VLOOKUP($C13,'[4]Změna příjmů'!$D$9:$I$58,5,0))</f>
        <v>0</v>
      </c>
      <c r="L13" s="198">
        <f t="shared" si="3"/>
        <v>500</v>
      </c>
      <c r="M13" s="231">
        <f>IF(ISNA(VLOOKUP($C13,'[5]Změna příjmů'!$D$9:$I$58,5,0)),0,VLOOKUP($C13,'[5]Změna příjmů'!$D$9:$I$58,5,0))</f>
        <v>0</v>
      </c>
      <c r="N13" s="127">
        <f t="shared" si="4"/>
        <v>500</v>
      </c>
      <c r="O13" s="231">
        <f>IF(ISNA(VLOOKUP($C13,'[6]Změna příjmů'!$D$9:$I$58,5,0)),0,VLOOKUP($C13,'[6]Změna příjmů'!$D$9:$I$58,5,0))</f>
        <v>0</v>
      </c>
      <c r="P13" s="198">
        <f t="shared" si="5"/>
        <v>500</v>
      </c>
      <c r="Q13" s="231">
        <f>IF(ISNA(VLOOKUP($C13,'[7]Změna příjmů'!$D$9:$I$58,5,0)),0,VLOOKUP($C13,'[7]Změna příjmů'!$D$9:$I$58,5,0))</f>
        <v>0</v>
      </c>
      <c r="R13" s="198">
        <f t="shared" si="6"/>
        <v>500</v>
      </c>
      <c r="S13" s="231">
        <f>IF(ISNA(VLOOKUP($C13,'[8]Změna příjmů'!$D$9:$I$58,5,0)),0,VLOOKUP($C13,'[8]Změna příjmů'!$D$9:$I$58,5,0))</f>
        <v>0</v>
      </c>
      <c r="T13" s="198">
        <f t="shared" si="7"/>
        <v>500</v>
      </c>
      <c r="U13" s="231">
        <f>IF(ISNA(VLOOKUP($C13,'[9]Změna příjmů'!$D$9:$I$58,5,0)),0,VLOOKUP($C13,'[9]Změna příjmů'!$D$9:$I$58,5,0))</f>
        <v>0</v>
      </c>
      <c r="V13" s="198">
        <f t="shared" si="8"/>
        <v>500</v>
      </c>
      <c r="W13" s="231">
        <f>IF(ISNA(VLOOKUP($C13,'[10]Změna příjmů'!$D$9:$I$58,5,0)),0,VLOOKUP($C13,'[10]Změna příjmů'!$D$9:$I$58,5,0))</f>
        <v>0</v>
      </c>
      <c r="X13" s="198">
        <f t="shared" si="9"/>
        <v>500</v>
      </c>
    </row>
    <row r="14" spans="1:24" ht="13.5" thickBot="1">
      <c r="A14" s="293"/>
      <c r="B14" s="195" t="s">
        <v>14</v>
      </c>
      <c r="C14" s="196">
        <v>1344</v>
      </c>
      <c r="D14" s="5"/>
      <c r="E14" s="224">
        <f>IF(ISNA(VLOOKUP($C14,'[1]Změna příjmů'!$D$9:$I$58,5,0)),0,VLOOKUP($C14,'[1]Změna příjmů'!$D$9:$I$58,5,0))</f>
        <v>0</v>
      </c>
      <c r="F14" s="198">
        <f t="shared" si="0"/>
        <v>0</v>
      </c>
      <c r="G14" s="231">
        <f>IF(ISNA(VLOOKUP($C14,'[2]Změna příjmů'!$D$9:$I$58,5,0)),0,VLOOKUP($C14,'[2]Změna příjmů'!$D$9:$I$58,5,0))</f>
        <v>0</v>
      </c>
      <c r="H14" s="198">
        <f t="shared" si="1"/>
        <v>0</v>
      </c>
      <c r="I14" s="231">
        <f>IF(ISNA(VLOOKUP($C14,'[3]Změna příjmů'!$D$9:$I$58,5,0)),0,VLOOKUP($C14,'[3]Změna příjmů'!$D$9:$I$58,5,0))</f>
        <v>0</v>
      </c>
      <c r="J14" s="198">
        <f t="shared" si="2"/>
        <v>0</v>
      </c>
      <c r="K14" s="231">
        <f>IF(ISNA(VLOOKUP($C14,'[4]Změna příjmů'!$D$9:$I$58,5,0)),0,VLOOKUP($C14,'[4]Změna příjmů'!$D$9:$I$58,5,0))</f>
        <v>0</v>
      </c>
      <c r="L14" s="198">
        <f t="shared" si="3"/>
        <v>0</v>
      </c>
      <c r="M14" s="231">
        <f>IF(ISNA(VLOOKUP($C14,'[5]Změna příjmů'!$D$9:$I$58,5,0)),0,VLOOKUP($C14,'[5]Změna příjmů'!$D$9:$I$58,5,0))</f>
        <v>0</v>
      </c>
      <c r="N14" s="127">
        <f t="shared" si="4"/>
        <v>0</v>
      </c>
      <c r="O14" s="231">
        <f>IF(ISNA(VLOOKUP($C14,'[6]Změna příjmů'!$D$9:$I$58,5,0)),0,VLOOKUP($C14,'[6]Změna příjmů'!$D$9:$I$58,5,0))</f>
        <v>0</v>
      </c>
      <c r="P14" s="198">
        <f t="shared" si="5"/>
        <v>0</v>
      </c>
      <c r="Q14" s="231">
        <f>IF(ISNA(VLOOKUP($C14,'[7]Změna příjmů'!$D$9:$I$58,5,0)),0,VLOOKUP($C14,'[7]Změna příjmů'!$D$9:$I$58,5,0))</f>
        <v>0</v>
      </c>
      <c r="R14" s="198">
        <f t="shared" si="6"/>
        <v>0</v>
      </c>
      <c r="S14" s="231">
        <f>IF(ISNA(VLOOKUP($C14,'[8]Změna příjmů'!$D$9:$I$58,5,0)),0,VLOOKUP($C14,'[8]Změna příjmů'!$D$9:$I$58,5,0))</f>
        <v>0</v>
      </c>
      <c r="T14" s="198">
        <f t="shared" si="7"/>
        <v>0</v>
      </c>
      <c r="U14" s="231">
        <f>IF(ISNA(VLOOKUP($C14,'[9]Změna příjmů'!$D$9:$I$58,5,0)),0,VLOOKUP($C14,'[9]Změna příjmů'!$D$9:$I$58,5,0))</f>
        <v>0</v>
      </c>
      <c r="V14" s="198">
        <f t="shared" si="8"/>
        <v>0</v>
      </c>
      <c r="W14" s="231">
        <f>IF(ISNA(VLOOKUP($C14,'[10]Změna příjmů'!$D$9:$I$58,5,0)),0,VLOOKUP($C14,'[10]Změna příjmů'!$D$9:$I$58,5,0))</f>
        <v>0</v>
      </c>
      <c r="X14" s="198">
        <f t="shared" si="9"/>
        <v>0</v>
      </c>
    </row>
    <row r="15" spans="1:24" ht="13.5" thickBot="1">
      <c r="A15" s="293"/>
      <c r="B15" s="195" t="s">
        <v>15</v>
      </c>
      <c r="C15" s="196">
        <v>1345</v>
      </c>
      <c r="D15" s="5"/>
      <c r="E15" s="224">
        <f>IF(ISNA(VLOOKUP($C15,'[1]Změna příjmů'!$D$9:$I$58,5,0)),0,VLOOKUP($C15,'[1]Změna příjmů'!$D$9:$I$58,5,0))</f>
        <v>0</v>
      </c>
      <c r="F15" s="198">
        <f t="shared" si="0"/>
        <v>0</v>
      </c>
      <c r="G15" s="231">
        <f>IF(ISNA(VLOOKUP($C15,'[2]Změna příjmů'!$D$9:$I$58,5,0)),0,VLOOKUP($C15,'[2]Změna příjmů'!$D$9:$I$58,5,0))</f>
        <v>0</v>
      </c>
      <c r="H15" s="198">
        <f t="shared" si="1"/>
        <v>0</v>
      </c>
      <c r="I15" s="231">
        <f>IF(ISNA(VLOOKUP($C15,'[3]Změna příjmů'!$D$9:$I$58,5,0)),0,VLOOKUP($C15,'[3]Změna příjmů'!$D$9:$I$58,5,0))</f>
        <v>0</v>
      </c>
      <c r="J15" s="198">
        <f t="shared" si="2"/>
        <v>0</v>
      </c>
      <c r="K15" s="231">
        <f>IF(ISNA(VLOOKUP($C15,'[4]Změna příjmů'!$D$9:$I$58,5,0)),0,VLOOKUP($C15,'[4]Změna příjmů'!$D$9:$I$58,5,0))</f>
        <v>0</v>
      </c>
      <c r="L15" s="198">
        <f t="shared" si="3"/>
        <v>0</v>
      </c>
      <c r="M15" s="231">
        <f>IF(ISNA(VLOOKUP($C15,'[5]Změna příjmů'!$D$9:$I$58,5,0)),0,VLOOKUP($C15,'[5]Změna příjmů'!$D$9:$I$58,5,0))</f>
        <v>0</v>
      </c>
      <c r="N15" s="127">
        <f t="shared" si="4"/>
        <v>0</v>
      </c>
      <c r="O15" s="231">
        <f>IF(ISNA(VLOOKUP($C15,'[6]Změna příjmů'!$D$9:$I$58,5,0)),0,VLOOKUP($C15,'[6]Změna příjmů'!$D$9:$I$58,5,0))</f>
        <v>0</v>
      </c>
      <c r="P15" s="198">
        <f t="shared" si="5"/>
        <v>0</v>
      </c>
      <c r="Q15" s="231">
        <f>IF(ISNA(VLOOKUP($C15,'[7]Změna příjmů'!$D$9:$I$58,5,0)),0,VLOOKUP($C15,'[7]Změna příjmů'!$D$9:$I$58,5,0))</f>
        <v>0</v>
      </c>
      <c r="R15" s="198">
        <f t="shared" si="6"/>
        <v>0</v>
      </c>
      <c r="S15" s="231">
        <f>IF(ISNA(VLOOKUP($C15,'[8]Změna příjmů'!$D$9:$I$58,5,0)),0,VLOOKUP($C15,'[8]Změna příjmů'!$D$9:$I$58,5,0))</f>
        <v>0</v>
      </c>
      <c r="T15" s="198">
        <f t="shared" si="7"/>
        <v>0</v>
      </c>
      <c r="U15" s="231">
        <f>IF(ISNA(VLOOKUP($C15,'[9]Změna příjmů'!$D$9:$I$58,5,0)),0,VLOOKUP($C15,'[9]Změna příjmů'!$D$9:$I$58,5,0))</f>
        <v>0</v>
      </c>
      <c r="V15" s="198">
        <f t="shared" si="8"/>
        <v>0</v>
      </c>
      <c r="W15" s="231">
        <f>IF(ISNA(VLOOKUP($C15,'[10]Změna příjmů'!$D$9:$I$58,5,0)),0,VLOOKUP($C15,'[10]Změna příjmů'!$D$9:$I$58,5,0))</f>
        <v>0</v>
      </c>
      <c r="X15" s="198">
        <f t="shared" si="9"/>
        <v>0</v>
      </c>
    </row>
    <row r="16" spans="1:24" ht="13.5" thickBot="1">
      <c r="A16" s="293"/>
      <c r="B16" s="195" t="s">
        <v>16</v>
      </c>
      <c r="C16" s="196">
        <v>1346</v>
      </c>
      <c r="D16" s="5"/>
      <c r="E16" s="224">
        <f>IF(ISNA(VLOOKUP($C16,'[1]Změna příjmů'!$D$9:$I$58,5,0)),0,VLOOKUP($C16,'[1]Změna příjmů'!$D$9:$I$58,5,0))</f>
        <v>0</v>
      </c>
      <c r="F16" s="198">
        <f t="shared" si="0"/>
        <v>0</v>
      </c>
      <c r="G16" s="231">
        <f>IF(ISNA(VLOOKUP($C16,'[2]Změna příjmů'!$D$9:$I$58,5,0)),0,VLOOKUP($C16,'[2]Změna příjmů'!$D$9:$I$58,5,0))</f>
        <v>0</v>
      </c>
      <c r="H16" s="198">
        <f t="shared" si="1"/>
        <v>0</v>
      </c>
      <c r="I16" s="231">
        <f>IF(ISNA(VLOOKUP($C16,'[3]Změna příjmů'!$D$9:$I$58,5,0)),0,VLOOKUP($C16,'[3]Změna příjmů'!$D$9:$I$58,5,0))</f>
        <v>0</v>
      </c>
      <c r="J16" s="198">
        <f t="shared" si="2"/>
        <v>0</v>
      </c>
      <c r="K16" s="231">
        <f>IF(ISNA(VLOOKUP($C16,'[4]Změna příjmů'!$D$9:$I$58,5,0)),0,VLOOKUP($C16,'[4]Změna příjmů'!$D$9:$I$58,5,0))</f>
        <v>0</v>
      </c>
      <c r="L16" s="198">
        <f t="shared" si="3"/>
        <v>0</v>
      </c>
      <c r="M16" s="231">
        <f>IF(ISNA(VLOOKUP($C16,'[5]Změna příjmů'!$D$9:$I$58,5,0)),0,VLOOKUP($C16,'[5]Změna příjmů'!$D$9:$I$58,5,0))</f>
        <v>0</v>
      </c>
      <c r="N16" s="127">
        <f t="shared" si="4"/>
        <v>0</v>
      </c>
      <c r="O16" s="231">
        <f>IF(ISNA(VLOOKUP($C16,'[6]Změna příjmů'!$D$9:$I$58,5,0)),0,VLOOKUP($C16,'[6]Změna příjmů'!$D$9:$I$58,5,0))</f>
        <v>0</v>
      </c>
      <c r="P16" s="198">
        <f t="shared" si="5"/>
        <v>0</v>
      </c>
      <c r="Q16" s="231">
        <f>IF(ISNA(VLOOKUP($C16,'[7]Změna příjmů'!$D$9:$I$58,5,0)),0,VLOOKUP($C16,'[7]Změna příjmů'!$D$9:$I$58,5,0))</f>
        <v>0</v>
      </c>
      <c r="R16" s="198">
        <f t="shared" si="6"/>
        <v>0</v>
      </c>
      <c r="S16" s="231">
        <f>IF(ISNA(VLOOKUP($C16,'[8]Změna příjmů'!$D$9:$I$58,5,0)),0,VLOOKUP($C16,'[8]Změna příjmů'!$D$9:$I$58,5,0))</f>
        <v>0</v>
      </c>
      <c r="T16" s="198">
        <f t="shared" si="7"/>
        <v>0</v>
      </c>
      <c r="U16" s="231">
        <f>IF(ISNA(VLOOKUP($C16,'[9]Změna příjmů'!$D$9:$I$58,5,0)),0,VLOOKUP($C16,'[9]Změna příjmů'!$D$9:$I$58,5,0))</f>
        <v>0</v>
      </c>
      <c r="V16" s="198">
        <f t="shared" si="8"/>
        <v>0</v>
      </c>
      <c r="W16" s="231">
        <f>IF(ISNA(VLOOKUP($C16,'[10]Změna příjmů'!$D$9:$I$58,5,0)),0,VLOOKUP($C16,'[10]Změna příjmů'!$D$9:$I$58,5,0))</f>
        <v>0</v>
      </c>
      <c r="X16" s="198">
        <f t="shared" si="9"/>
        <v>0</v>
      </c>
    </row>
    <row r="17" spans="1:24" ht="13.5" thickBot="1">
      <c r="A17" s="293"/>
      <c r="B17" s="195" t="s">
        <v>17</v>
      </c>
      <c r="C17" s="196">
        <v>1347</v>
      </c>
      <c r="D17" s="5"/>
      <c r="E17" s="224">
        <f>IF(ISNA(VLOOKUP($C17,'[1]Změna příjmů'!$D$9:$I$58,5,0)),0,VLOOKUP($C17,'[1]Změna příjmů'!$D$9:$I$58,5,0))</f>
        <v>0</v>
      </c>
      <c r="F17" s="198">
        <f t="shared" si="0"/>
        <v>0</v>
      </c>
      <c r="G17" s="231">
        <f>IF(ISNA(VLOOKUP($C17,'[2]Změna příjmů'!$D$9:$I$58,5,0)),0,VLOOKUP($C17,'[2]Změna příjmů'!$D$9:$I$58,5,0))</f>
        <v>0</v>
      </c>
      <c r="H17" s="198">
        <f t="shared" si="1"/>
        <v>0</v>
      </c>
      <c r="I17" s="231">
        <f>IF(ISNA(VLOOKUP($C17,'[3]Změna příjmů'!$D$9:$I$58,5,0)),0,VLOOKUP($C17,'[3]Změna příjmů'!$D$9:$I$58,5,0))</f>
        <v>0</v>
      </c>
      <c r="J17" s="198">
        <f t="shared" si="2"/>
        <v>0</v>
      </c>
      <c r="K17" s="231">
        <f>IF(ISNA(VLOOKUP($C17,'[4]Změna příjmů'!$D$9:$I$58,5,0)),0,VLOOKUP($C17,'[4]Změna příjmů'!$D$9:$I$58,5,0))</f>
        <v>0</v>
      </c>
      <c r="L17" s="198">
        <f t="shared" si="3"/>
        <v>0</v>
      </c>
      <c r="M17" s="231">
        <f>IF(ISNA(VLOOKUP($C17,'[5]Změna příjmů'!$D$9:$I$58,5,0)),0,VLOOKUP($C17,'[5]Změna příjmů'!$D$9:$I$58,5,0))</f>
        <v>0</v>
      </c>
      <c r="N17" s="127">
        <f t="shared" si="4"/>
        <v>0</v>
      </c>
      <c r="O17" s="231">
        <f>IF(ISNA(VLOOKUP($C17,'[6]Změna příjmů'!$D$9:$I$58,5,0)),0,VLOOKUP($C17,'[6]Změna příjmů'!$D$9:$I$58,5,0))</f>
        <v>0</v>
      </c>
      <c r="P17" s="198">
        <f t="shared" si="5"/>
        <v>0</v>
      </c>
      <c r="Q17" s="231">
        <f>IF(ISNA(VLOOKUP($C17,'[7]Změna příjmů'!$D$9:$I$58,5,0)),0,VLOOKUP($C17,'[7]Změna příjmů'!$D$9:$I$58,5,0))</f>
        <v>0</v>
      </c>
      <c r="R17" s="198">
        <f t="shared" si="6"/>
        <v>0</v>
      </c>
      <c r="S17" s="231">
        <f>IF(ISNA(VLOOKUP($C17,'[8]Změna příjmů'!$D$9:$I$58,5,0)),0,VLOOKUP($C17,'[8]Změna příjmů'!$D$9:$I$58,5,0))</f>
        <v>0</v>
      </c>
      <c r="T17" s="198">
        <f t="shared" si="7"/>
        <v>0</v>
      </c>
      <c r="U17" s="231">
        <f>IF(ISNA(VLOOKUP($C17,'[9]Změna příjmů'!$D$9:$I$58,5,0)),0,VLOOKUP($C17,'[9]Změna příjmů'!$D$9:$I$58,5,0))</f>
        <v>0</v>
      </c>
      <c r="V17" s="198">
        <f t="shared" si="8"/>
        <v>0</v>
      </c>
      <c r="W17" s="231">
        <f>IF(ISNA(VLOOKUP($C17,'[10]Změna příjmů'!$D$9:$I$58,5,0)),0,VLOOKUP($C17,'[10]Změna příjmů'!$D$9:$I$58,5,0))</f>
        <v>0</v>
      </c>
      <c r="X17" s="198">
        <f t="shared" si="9"/>
        <v>0</v>
      </c>
    </row>
    <row r="18" spans="1:24" ht="13.5" thickBot="1">
      <c r="A18" s="293"/>
      <c r="B18" s="195" t="s">
        <v>9</v>
      </c>
      <c r="C18" s="196">
        <v>1361</v>
      </c>
      <c r="D18" s="5">
        <v>30000</v>
      </c>
      <c r="E18" s="224">
        <f>IF(ISNA(VLOOKUP($C18,'[1]Změna příjmů'!$D$9:$I$58,5,0)),0,VLOOKUP($C18,'[1]Změna příjmů'!$D$9:$I$58,5,0))</f>
        <v>0</v>
      </c>
      <c r="F18" s="198">
        <f t="shared" si="0"/>
        <v>30000</v>
      </c>
      <c r="G18" s="231">
        <f>IF(ISNA(VLOOKUP($C18,'[2]Změna příjmů'!$D$9:$I$58,5,0)),0,VLOOKUP($C18,'[2]Změna příjmů'!$D$9:$I$58,5,0))</f>
        <v>0</v>
      </c>
      <c r="H18" s="198">
        <f t="shared" si="1"/>
        <v>30000</v>
      </c>
      <c r="I18" s="231">
        <f>IF(ISNA(VLOOKUP($C18,'[3]Změna příjmů'!$D$9:$I$58,5,0)),0,VLOOKUP($C18,'[3]Změna příjmů'!$D$9:$I$58,5,0))</f>
        <v>0</v>
      </c>
      <c r="J18" s="198">
        <f t="shared" si="2"/>
        <v>30000</v>
      </c>
      <c r="K18" s="231">
        <f>IF(ISNA(VLOOKUP($C18,'[4]Změna příjmů'!$D$9:$I$58,5,0)),0,VLOOKUP($C18,'[4]Změna příjmů'!$D$9:$I$58,5,0))</f>
        <v>0</v>
      </c>
      <c r="L18" s="198">
        <f t="shared" si="3"/>
        <v>30000</v>
      </c>
      <c r="M18" s="231">
        <f>IF(ISNA(VLOOKUP($C18,'[5]Změna příjmů'!$D$9:$I$58,5,0)),0,VLOOKUP($C18,'[5]Změna příjmů'!$D$9:$I$58,5,0))</f>
        <v>0</v>
      </c>
      <c r="N18" s="127">
        <f t="shared" si="4"/>
        <v>30000</v>
      </c>
      <c r="O18" s="231">
        <f>IF(ISNA(VLOOKUP($C18,'[6]Změna příjmů'!$D$9:$I$58,5,0)),0,VLOOKUP($C18,'[6]Změna příjmů'!$D$9:$I$58,5,0))</f>
        <v>0</v>
      </c>
      <c r="P18" s="198">
        <f t="shared" si="5"/>
        <v>30000</v>
      </c>
      <c r="Q18" s="231">
        <f>IF(ISNA(VLOOKUP($C18,'[7]Změna příjmů'!$D$9:$I$58,5,0)),0,VLOOKUP($C18,'[7]Změna příjmů'!$D$9:$I$58,5,0))</f>
        <v>0</v>
      </c>
      <c r="R18" s="198">
        <f t="shared" si="6"/>
        <v>30000</v>
      </c>
      <c r="S18" s="231">
        <f>IF(ISNA(VLOOKUP($C18,'[8]Změna příjmů'!$D$9:$I$58,5,0)),0,VLOOKUP($C18,'[8]Změna příjmů'!$D$9:$I$58,5,0))</f>
        <v>0</v>
      </c>
      <c r="T18" s="198">
        <f t="shared" si="7"/>
        <v>30000</v>
      </c>
      <c r="U18" s="231">
        <f>IF(ISNA(VLOOKUP($C18,'[9]Změna příjmů'!$D$9:$I$58,5,0)),0,VLOOKUP($C18,'[9]Změna příjmů'!$D$9:$I$58,5,0))</f>
        <v>0</v>
      </c>
      <c r="V18" s="198">
        <f t="shared" si="8"/>
        <v>30000</v>
      </c>
      <c r="W18" s="231">
        <f>IF(ISNA(VLOOKUP($C18,'[10]Změna příjmů'!$D$9:$I$58,5,0)),0,VLOOKUP($C18,'[10]Změna příjmů'!$D$9:$I$58,5,0))</f>
        <v>0</v>
      </c>
      <c r="X18" s="198">
        <f t="shared" si="9"/>
        <v>30000</v>
      </c>
    </row>
    <row r="19" spans="1:24" ht="13.5" thickBot="1">
      <c r="A19" s="293"/>
      <c r="B19" s="195" t="s">
        <v>18</v>
      </c>
      <c r="C19" s="196">
        <v>1511</v>
      </c>
      <c r="D19" s="5">
        <v>1800000</v>
      </c>
      <c r="E19" s="224">
        <f>IF(ISNA(VLOOKUP($C19,'[1]Změna příjmů'!$D$9:$I$58,5,0)),0,VLOOKUP($C19,'[1]Změna příjmů'!$D$9:$I$58,5,0))</f>
        <v>0</v>
      </c>
      <c r="F19" s="198">
        <f t="shared" si="0"/>
        <v>1800000</v>
      </c>
      <c r="G19" s="231">
        <f>IF(ISNA(VLOOKUP($C19,'[2]Změna příjmů'!$D$9:$I$58,5,0)),0,VLOOKUP($C19,'[2]Změna příjmů'!$D$9:$I$58,5,0))</f>
        <v>0</v>
      </c>
      <c r="H19" s="198">
        <f t="shared" si="1"/>
        <v>1800000</v>
      </c>
      <c r="I19" s="231">
        <f>IF(ISNA(VLOOKUP($C19,'[3]Změna příjmů'!$D$9:$I$58,5,0)),0,VLOOKUP($C19,'[3]Změna příjmů'!$D$9:$I$58,5,0))</f>
        <v>0</v>
      </c>
      <c r="J19" s="198">
        <f t="shared" si="2"/>
        <v>1800000</v>
      </c>
      <c r="K19" s="231">
        <f>IF(ISNA(VLOOKUP($C19,'[4]Změna příjmů'!$D$9:$I$58,5,0)),0,VLOOKUP($C19,'[4]Změna příjmů'!$D$9:$I$58,5,0))</f>
        <v>0</v>
      </c>
      <c r="L19" s="198">
        <f t="shared" si="3"/>
        <v>1800000</v>
      </c>
      <c r="M19" s="231">
        <f>IF(ISNA(VLOOKUP($C19,'[5]Změna příjmů'!$D$9:$I$58,5,0)),0,VLOOKUP($C19,'[5]Změna příjmů'!$D$9:$I$58,5,0))</f>
        <v>0</v>
      </c>
      <c r="N19" s="127">
        <f t="shared" si="4"/>
        <v>1800000</v>
      </c>
      <c r="O19" s="231">
        <f>IF(ISNA(VLOOKUP($C19,'[6]Změna příjmů'!$D$9:$I$58,5,0)),0,VLOOKUP($C19,'[6]Změna příjmů'!$D$9:$I$58,5,0))</f>
        <v>0</v>
      </c>
      <c r="P19" s="198">
        <f t="shared" si="5"/>
        <v>1800000</v>
      </c>
      <c r="Q19" s="231">
        <f>IF(ISNA(VLOOKUP($C19,'[7]Změna příjmů'!$D$9:$I$58,5,0)),0,VLOOKUP($C19,'[7]Změna příjmů'!$D$9:$I$58,5,0))</f>
        <v>0</v>
      </c>
      <c r="R19" s="198">
        <f t="shared" si="6"/>
        <v>1800000</v>
      </c>
      <c r="S19" s="231">
        <f>IF(ISNA(VLOOKUP($C19,'[8]Změna příjmů'!$D$9:$I$58,5,0)),0,VLOOKUP($C19,'[8]Změna příjmů'!$D$9:$I$58,5,0))</f>
        <v>0</v>
      </c>
      <c r="T19" s="198">
        <f t="shared" si="7"/>
        <v>1800000</v>
      </c>
      <c r="U19" s="231">
        <f>IF(ISNA(VLOOKUP($C19,'[9]Změna příjmů'!$D$9:$I$58,5,0)),0,VLOOKUP($C19,'[9]Změna příjmů'!$D$9:$I$58,5,0))</f>
        <v>0</v>
      </c>
      <c r="V19" s="198">
        <f t="shared" si="8"/>
        <v>1800000</v>
      </c>
      <c r="W19" s="231">
        <f>IF(ISNA(VLOOKUP($C19,'[10]Změna příjmů'!$D$9:$I$58,5,0)),0,VLOOKUP($C19,'[10]Změna příjmů'!$D$9:$I$58,5,0))</f>
        <v>0</v>
      </c>
      <c r="X19" s="198">
        <f t="shared" si="9"/>
        <v>1800000</v>
      </c>
    </row>
    <row r="20" spans="1:24" ht="13.5" thickBot="1">
      <c r="A20" s="293"/>
      <c r="B20" s="24"/>
      <c r="C20" s="6"/>
      <c r="D20" s="5"/>
      <c r="E20" s="224">
        <f>IF(ISNA(VLOOKUP($C20,'[1]Změna příjmů'!$D$9:$I$58,5,0)),0,VLOOKUP($C20,'[1]Změna příjmů'!$D$9:$I$58,5,0))</f>
        <v>0</v>
      </c>
      <c r="F20" s="198">
        <f t="shared" si="0"/>
        <v>0</v>
      </c>
      <c r="G20" s="231">
        <f>IF(ISNA(VLOOKUP($C20,'[2]Změna příjmů'!$D$9:$I$58,5,0)),0,VLOOKUP($C20,'[2]Změna příjmů'!$D$9:$I$58,5,0))</f>
        <v>0</v>
      </c>
      <c r="H20" s="198">
        <f t="shared" si="1"/>
        <v>0</v>
      </c>
      <c r="I20" s="231">
        <f>IF(ISNA(VLOOKUP($C20,'[3]Změna příjmů'!$D$9:$I$58,5,0)),0,VLOOKUP($C20,'[3]Změna příjmů'!$D$9:$I$58,5,0))</f>
        <v>0</v>
      </c>
      <c r="J20" s="198">
        <f t="shared" si="2"/>
        <v>0</v>
      </c>
      <c r="K20" s="231">
        <f>IF(ISNA(VLOOKUP($C20,'[4]Změna příjmů'!$D$9:$I$58,5,0)),0,VLOOKUP($C20,'[4]Změna příjmů'!$D$9:$I$58,5,0))</f>
        <v>0</v>
      </c>
      <c r="L20" s="198">
        <f t="shared" si="3"/>
        <v>0</v>
      </c>
      <c r="M20" s="231">
        <f>IF(ISNA(VLOOKUP($C20,'[5]Změna příjmů'!$D$9:$I$58,5,0)),0,VLOOKUP($C20,'[5]Změna příjmů'!$D$9:$I$58,5,0))</f>
        <v>0</v>
      </c>
      <c r="N20" s="127">
        <f t="shared" si="4"/>
        <v>0</v>
      </c>
      <c r="O20" s="231">
        <f>IF(ISNA(VLOOKUP($C20,'[6]Změna příjmů'!$D$9:$I$58,5,0)),0,VLOOKUP($C20,'[6]Změna příjmů'!$D$9:$I$58,5,0))</f>
        <v>0</v>
      </c>
      <c r="P20" s="198">
        <f t="shared" si="5"/>
        <v>0</v>
      </c>
      <c r="Q20" s="231">
        <f>IF(ISNA(VLOOKUP($C20,'[7]Změna příjmů'!$D$9:$I$58,5,0)),0,VLOOKUP($C20,'[7]Změna příjmů'!$D$9:$I$58,5,0))</f>
        <v>0</v>
      </c>
      <c r="R20" s="198">
        <f t="shared" si="6"/>
        <v>0</v>
      </c>
      <c r="S20" s="231">
        <f>IF(ISNA(VLOOKUP($C20,'[8]Změna příjmů'!$D$9:$I$58,5,0)),0,VLOOKUP($C20,'[8]Změna příjmů'!$D$9:$I$58,5,0))</f>
        <v>0</v>
      </c>
      <c r="T20" s="198">
        <f t="shared" si="7"/>
        <v>0</v>
      </c>
      <c r="U20" s="231">
        <f>IF(ISNA(VLOOKUP($C20,'[9]Změna příjmů'!$D$9:$I$58,5,0)),0,VLOOKUP($C20,'[9]Změna příjmů'!$D$9:$I$58,5,0))</f>
        <v>0</v>
      </c>
      <c r="V20" s="198">
        <f t="shared" si="8"/>
        <v>0</v>
      </c>
      <c r="W20" s="231">
        <f>IF(ISNA(VLOOKUP($C20,'[10]Změna příjmů'!$D$9:$I$58,5,0)),0,VLOOKUP($C20,'[10]Změna příjmů'!$D$9:$I$58,5,0))</f>
        <v>0</v>
      </c>
      <c r="X20" s="198">
        <f t="shared" si="9"/>
        <v>0</v>
      </c>
    </row>
    <row r="21" spans="1:24" ht="13.5" thickBot="1">
      <c r="A21" s="293"/>
      <c r="B21" s="24"/>
      <c r="C21" s="6"/>
      <c r="D21" s="5"/>
      <c r="E21" s="224">
        <f>IF(ISNA(VLOOKUP($C21,'[1]Změna příjmů'!$D$9:$I$58,5,0)),0,VLOOKUP($C21,'[1]Změna příjmů'!$D$9:$I$58,5,0))</f>
        <v>0</v>
      </c>
      <c r="F21" s="198">
        <f t="shared" si="0"/>
        <v>0</v>
      </c>
      <c r="G21" s="231">
        <f>IF(ISNA(VLOOKUP($C21,'[2]Změna příjmů'!$D$9:$I$58,5,0)),0,VLOOKUP($C21,'[2]Změna příjmů'!$D$9:$I$58,5,0))</f>
        <v>0</v>
      </c>
      <c r="H21" s="198">
        <f t="shared" si="1"/>
        <v>0</v>
      </c>
      <c r="I21" s="231">
        <f>IF(ISNA(VLOOKUP($C21,'[3]Změna příjmů'!$D$9:$I$58,5,0)),0,VLOOKUP($C21,'[3]Změna příjmů'!$D$9:$I$58,5,0))</f>
        <v>0</v>
      </c>
      <c r="J21" s="198">
        <f t="shared" si="2"/>
        <v>0</v>
      </c>
      <c r="K21" s="231">
        <f>IF(ISNA(VLOOKUP($C21,'[4]Změna příjmů'!$D$9:$I$58,5,0)),0,VLOOKUP($C21,'[4]Změna příjmů'!$D$9:$I$58,5,0))</f>
        <v>0</v>
      </c>
      <c r="L21" s="198">
        <f t="shared" si="3"/>
        <v>0</v>
      </c>
      <c r="M21" s="231">
        <f>IF(ISNA(VLOOKUP($C21,'[5]Změna příjmů'!$D$9:$I$58,5,0)),0,VLOOKUP($C21,'[5]Změna příjmů'!$D$9:$I$58,5,0))</f>
        <v>0</v>
      </c>
      <c r="N21" s="127">
        <f t="shared" si="4"/>
        <v>0</v>
      </c>
      <c r="O21" s="231">
        <f>IF(ISNA(VLOOKUP($C21,'[6]Změna příjmů'!$D$9:$I$58,5,0)),0,VLOOKUP($C21,'[6]Změna příjmů'!$D$9:$I$58,5,0))</f>
        <v>0</v>
      </c>
      <c r="P21" s="198">
        <f t="shared" si="5"/>
        <v>0</v>
      </c>
      <c r="Q21" s="231">
        <f>IF(ISNA(VLOOKUP($C21,'[7]Změna příjmů'!$D$9:$I$58,5,0)),0,VLOOKUP($C21,'[7]Změna příjmů'!$D$9:$I$58,5,0))</f>
        <v>0</v>
      </c>
      <c r="R21" s="198">
        <f t="shared" si="6"/>
        <v>0</v>
      </c>
      <c r="S21" s="231">
        <f>IF(ISNA(VLOOKUP($C21,'[8]Změna příjmů'!$D$9:$I$58,5,0)),0,VLOOKUP($C21,'[8]Změna příjmů'!$D$9:$I$58,5,0))</f>
        <v>0</v>
      </c>
      <c r="T21" s="198">
        <f t="shared" si="7"/>
        <v>0</v>
      </c>
      <c r="U21" s="231">
        <f>IF(ISNA(VLOOKUP($C21,'[9]Změna příjmů'!$D$9:$I$58,5,0)),0,VLOOKUP($C21,'[9]Změna příjmů'!$D$9:$I$58,5,0))</f>
        <v>0</v>
      </c>
      <c r="V21" s="198">
        <f t="shared" si="8"/>
        <v>0</v>
      </c>
      <c r="W21" s="231">
        <f>IF(ISNA(VLOOKUP($C21,'[10]Změna příjmů'!$D$9:$I$58,5,0)),0,VLOOKUP($C21,'[10]Změna příjmů'!$D$9:$I$58,5,0))</f>
        <v>0</v>
      </c>
      <c r="X21" s="198">
        <f t="shared" si="9"/>
        <v>0</v>
      </c>
    </row>
    <row r="22" spans="1:24" ht="13.5" thickBot="1">
      <c r="A22" s="293"/>
      <c r="B22" s="24"/>
      <c r="C22" s="6"/>
      <c r="D22" s="5"/>
      <c r="E22" s="225">
        <f>IF(ISNA(VLOOKUP($C22,'[1]Změna příjmů'!$D$9:$I$58,5,0)),0,VLOOKUP($C22,'[1]Změna příjmů'!$D$9:$I$58,5,0))</f>
        <v>0</v>
      </c>
      <c r="F22" s="272">
        <f t="shared" si="0"/>
        <v>0</v>
      </c>
      <c r="G22" s="273">
        <f>IF(ISNA(VLOOKUP($C22,'[2]Změna příjmů'!$D$9:$I$58,5,0)),0,VLOOKUP($C22,'[2]Změna příjmů'!$D$9:$I$58,5,0))</f>
        <v>0</v>
      </c>
      <c r="H22" s="272">
        <f t="shared" si="1"/>
        <v>0</v>
      </c>
      <c r="I22" s="273">
        <f>IF(ISNA(VLOOKUP($C22,'[3]Změna příjmů'!$D$9:$I$58,5,0)),0,VLOOKUP($C22,'[3]Změna příjmů'!$D$9:$I$58,5,0))</f>
        <v>0</v>
      </c>
      <c r="J22" s="272">
        <f t="shared" si="2"/>
        <v>0</v>
      </c>
      <c r="K22" s="273">
        <f>IF(ISNA(VLOOKUP($C22,'[4]Změna příjmů'!$D$9:$I$58,5,0)),0,VLOOKUP($C22,'[4]Změna příjmů'!$D$9:$I$58,5,0))</f>
        <v>0</v>
      </c>
      <c r="L22" s="272">
        <f t="shared" si="3"/>
        <v>0</v>
      </c>
      <c r="M22" s="273">
        <f>IF(ISNA(VLOOKUP($C22,'[5]Změna příjmů'!$D$9:$I$58,5,0)),0,VLOOKUP($C22,'[5]Změna příjmů'!$D$9:$I$58,5,0))</f>
        <v>0</v>
      </c>
      <c r="N22" s="220">
        <f t="shared" si="4"/>
        <v>0</v>
      </c>
      <c r="O22" s="273">
        <f>IF(ISNA(VLOOKUP($C22,'[6]Změna příjmů'!$D$9:$I$58,5,0)),0,VLOOKUP($C22,'[6]Změna příjmů'!$D$9:$I$58,5,0))</f>
        <v>0</v>
      </c>
      <c r="P22" s="272">
        <f t="shared" si="5"/>
        <v>0</v>
      </c>
      <c r="Q22" s="273">
        <f>IF(ISNA(VLOOKUP($C22,'[7]Změna příjmů'!$D$9:$I$58,5,0)),0,VLOOKUP($C22,'[7]Změna příjmů'!$D$9:$I$58,5,0))</f>
        <v>0</v>
      </c>
      <c r="R22" s="272">
        <f t="shared" si="6"/>
        <v>0</v>
      </c>
      <c r="S22" s="273">
        <f>IF(ISNA(VLOOKUP($C22,'[8]Změna příjmů'!$D$9:$I$58,5,0)),0,VLOOKUP($C22,'[8]Změna příjmů'!$D$9:$I$58,5,0))</f>
        <v>0</v>
      </c>
      <c r="T22" s="272">
        <f t="shared" si="7"/>
        <v>0</v>
      </c>
      <c r="U22" s="273">
        <f>IF(ISNA(VLOOKUP($C22,'[9]Změna příjmů'!$D$9:$I$58,5,0)),0,VLOOKUP($C22,'[9]Změna příjmů'!$D$9:$I$58,5,0))</f>
        <v>0</v>
      </c>
      <c r="V22" s="272">
        <f t="shared" si="8"/>
        <v>0</v>
      </c>
      <c r="W22" s="273">
        <f>IF(ISNA(VLOOKUP($C22,'[10]Změna příjmů'!$D$9:$I$58,5,0)),0,VLOOKUP($C22,'[10]Změna příjmů'!$D$9:$I$58,5,0))</f>
        <v>0</v>
      </c>
      <c r="X22" s="272">
        <f t="shared" si="9"/>
        <v>0</v>
      </c>
    </row>
    <row r="23" spans="1:24" s="3" customFormat="1" ht="18.75" customHeight="1" thickBot="1">
      <c r="A23" s="293"/>
      <c r="B23" s="25" t="s">
        <v>19</v>
      </c>
      <c r="C23" s="10" t="s">
        <v>20</v>
      </c>
      <c r="D23" s="11">
        <f>SUM(D3:D22)</f>
        <v>7874975</v>
      </c>
      <c r="E23" s="278">
        <f aca="true" t="shared" si="10" ref="E23:X23">SUM(E3:E22)</f>
        <v>0</v>
      </c>
      <c r="F23" s="279">
        <f t="shared" si="10"/>
        <v>7874975</v>
      </c>
      <c r="G23" s="280">
        <f t="shared" si="10"/>
        <v>0</v>
      </c>
      <c r="H23" s="279">
        <f t="shared" si="10"/>
        <v>7874975</v>
      </c>
      <c r="I23" s="280">
        <f t="shared" si="10"/>
        <v>0</v>
      </c>
      <c r="J23" s="279">
        <f t="shared" si="10"/>
        <v>7874975</v>
      </c>
      <c r="K23" s="280">
        <f t="shared" si="10"/>
        <v>0</v>
      </c>
      <c r="L23" s="279">
        <f t="shared" si="10"/>
        <v>7874975</v>
      </c>
      <c r="M23" s="280">
        <f t="shared" si="10"/>
        <v>0</v>
      </c>
      <c r="N23" s="281">
        <f t="shared" si="10"/>
        <v>7874975</v>
      </c>
      <c r="O23" s="280">
        <f t="shared" si="10"/>
        <v>0</v>
      </c>
      <c r="P23" s="279">
        <f t="shared" si="10"/>
        <v>7874975</v>
      </c>
      <c r="Q23" s="280">
        <f t="shared" si="10"/>
        <v>0</v>
      </c>
      <c r="R23" s="279">
        <f t="shared" si="10"/>
        <v>7874975</v>
      </c>
      <c r="S23" s="280">
        <f t="shared" si="10"/>
        <v>0</v>
      </c>
      <c r="T23" s="279">
        <f t="shared" si="10"/>
        <v>7874975</v>
      </c>
      <c r="U23" s="280">
        <f t="shared" si="10"/>
        <v>0</v>
      </c>
      <c r="V23" s="279">
        <f t="shared" si="10"/>
        <v>7874975</v>
      </c>
      <c r="W23" s="280">
        <f t="shared" si="10"/>
        <v>0</v>
      </c>
      <c r="X23" s="279">
        <f t="shared" si="10"/>
        <v>7874975</v>
      </c>
    </row>
    <row r="24" spans="1:24" ht="12.75" customHeight="1">
      <c r="A24" s="288" t="s">
        <v>172</v>
      </c>
      <c r="B24" s="26" t="s">
        <v>190</v>
      </c>
      <c r="C24" s="12">
        <v>4112</v>
      </c>
      <c r="D24" s="13">
        <v>219100</v>
      </c>
      <c r="E24" s="274">
        <f>IF(ISNA(VLOOKUP($C24,'[1]Změna příjmů'!$D$9:$I$58,5,0)),0,VLOOKUP($C24,'[1]Změna příjmů'!$D$9:$I$58,5,0))</f>
        <v>0</v>
      </c>
      <c r="F24" s="275">
        <f aca="true" t="shared" si="11" ref="F24:F31">D24+E24</f>
        <v>219100</v>
      </c>
      <c r="G24" s="276">
        <f>IF(ISNA(VLOOKUP($C24,'[2]Změna příjmů'!$D$9:$I$58,5,0)),0,VLOOKUP($C24,'[2]Změna příjmů'!$D$9:$I$58,5,0))</f>
        <v>0</v>
      </c>
      <c r="H24" s="275">
        <f aca="true" t="shared" si="12" ref="H24:H31">F24+G24</f>
        <v>219100</v>
      </c>
      <c r="I24" s="276">
        <f>IF(ISNA(VLOOKUP($C24,'[3]Změna příjmů'!$D$9:$I$58,5,0)),0,VLOOKUP($C24,'[3]Změna příjmů'!$D$9:$I$58,5,0))</f>
        <v>0</v>
      </c>
      <c r="J24" s="275">
        <f aca="true" t="shared" si="13" ref="J24:J31">H24+I24</f>
        <v>219100</v>
      </c>
      <c r="K24" s="276">
        <f>IF(ISNA(VLOOKUP($C24,'[4]Změna příjmů'!$D$9:$I$58,5,0)),0,VLOOKUP($C24,'[4]Změna příjmů'!$D$9:$I$58,5,0))</f>
        <v>0</v>
      </c>
      <c r="L24" s="275">
        <f aca="true" t="shared" si="14" ref="L24:L31">J24+K24</f>
        <v>219100</v>
      </c>
      <c r="M24" s="276">
        <f>IF(ISNA(VLOOKUP($C24,'[5]Změna příjmů'!$D$9:$I$58,5,0)),0,VLOOKUP($C24,'[5]Změna příjmů'!$D$9:$I$58,5,0))</f>
        <v>0</v>
      </c>
      <c r="N24" s="277">
        <f aca="true" t="shared" si="15" ref="N24:N31">L24+M24</f>
        <v>219100</v>
      </c>
      <c r="O24" s="276">
        <f>IF(ISNA(VLOOKUP($C24,'[6]Změna příjmů'!$D$9:$I$58,5,0)),0,VLOOKUP($C24,'[6]Změna příjmů'!$D$9:$I$58,5,0))</f>
        <v>0</v>
      </c>
      <c r="P24" s="275">
        <f aca="true" t="shared" si="16" ref="P24:P31">N24+O24</f>
        <v>219100</v>
      </c>
      <c r="Q24" s="276">
        <f>IF(ISNA(VLOOKUP($C24,'[7]Změna příjmů'!$D$9:$I$58,5,0)),0,VLOOKUP($C24,'[7]Změna příjmů'!$D$9:$I$58,5,0))</f>
        <v>0</v>
      </c>
      <c r="R24" s="275">
        <f aca="true" t="shared" si="17" ref="R24:R31">P24+Q24</f>
        <v>219100</v>
      </c>
      <c r="S24" s="276">
        <f>IF(ISNA(VLOOKUP($C24,'[8]Změna příjmů'!$D$9:$I$58,5,0)),0,VLOOKUP($C24,'[8]Změna příjmů'!$D$9:$I$58,5,0))</f>
        <v>0</v>
      </c>
      <c r="T24" s="275">
        <f aca="true" t="shared" si="18" ref="T24:T30">R24+S24</f>
        <v>219100</v>
      </c>
      <c r="U24" s="276">
        <f>IF(ISNA(VLOOKUP($C24,'[9]Změna příjmů'!$D$9:$I$58,5,0)),0,VLOOKUP($C24,'[9]Změna příjmů'!$D$9:$I$58,5,0))</f>
        <v>0</v>
      </c>
      <c r="V24" s="275">
        <f t="shared" si="8"/>
        <v>219100</v>
      </c>
      <c r="W24" s="276">
        <f>IF(ISNA(VLOOKUP($C24,'[10]Změna příjmů'!$D$9:$I$58,5,0)),0,VLOOKUP($C24,'[10]Změna příjmů'!$D$9:$I$58,5,0))</f>
        <v>0</v>
      </c>
      <c r="X24" s="275">
        <f t="shared" si="9"/>
        <v>219100</v>
      </c>
    </row>
    <row r="25" spans="1:24" ht="12.75" customHeight="1">
      <c r="A25" s="289"/>
      <c r="B25" s="214" t="s">
        <v>207</v>
      </c>
      <c r="C25" s="215">
        <v>4113</v>
      </c>
      <c r="D25" s="216">
        <v>1398154</v>
      </c>
      <c r="E25" s="224">
        <f>IF(ISNA(VLOOKUP($C25,'[1]Změna příjmů'!$D$9:$I$58,5,0)),0,VLOOKUP($C25,'[1]Změna příjmů'!$D$9:$I$58,5,0))</f>
        <v>0</v>
      </c>
      <c r="F25" s="198">
        <f t="shared" si="11"/>
        <v>1398154</v>
      </c>
      <c r="G25" s="231">
        <f>IF(ISNA(VLOOKUP($C25,'[2]Změna příjmů'!$D$9:$I$58,5,0)),0,VLOOKUP($C25,'[2]Změna příjmů'!$D$9:$I$58,5,0))</f>
        <v>0</v>
      </c>
      <c r="H25" s="198">
        <f t="shared" si="12"/>
        <v>1398154</v>
      </c>
      <c r="I25" s="231">
        <f>IF(ISNA(VLOOKUP($C25,'[3]Změna příjmů'!$D$9:$I$58,5,0)),0,VLOOKUP($C25,'[3]Změna příjmů'!$D$9:$I$58,5,0))</f>
        <v>0</v>
      </c>
      <c r="J25" s="198">
        <f t="shared" si="13"/>
        <v>1398154</v>
      </c>
      <c r="K25" s="231">
        <f>IF(ISNA(VLOOKUP($C25,'[4]Změna příjmů'!$D$9:$I$58,5,0)),0,VLOOKUP($C25,'[4]Změna příjmů'!$D$9:$I$58,5,0))</f>
        <v>0</v>
      </c>
      <c r="L25" s="198">
        <f t="shared" si="14"/>
        <v>1398154</v>
      </c>
      <c r="M25" s="231">
        <f>IF(ISNA(VLOOKUP($C25,'[5]Změna příjmů'!$D$9:$I$58,5,0)),0,VLOOKUP($C25,'[5]Změna příjmů'!$D$9:$I$58,5,0))</f>
        <v>0</v>
      </c>
      <c r="N25" s="127">
        <f t="shared" si="15"/>
        <v>1398154</v>
      </c>
      <c r="O25" s="231">
        <f>IF(ISNA(VLOOKUP($C25,'[6]Změna příjmů'!$D$9:$I$58,5,0)),0,VLOOKUP($C25,'[6]Změna příjmů'!$D$9:$I$58,5,0))</f>
        <v>0</v>
      </c>
      <c r="P25" s="198">
        <f t="shared" si="16"/>
        <v>1398154</v>
      </c>
      <c r="Q25" s="231">
        <f>IF(ISNA(VLOOKUP($C25,'[7]Změna příjmů'!$D$9:$I$58,5,0)),0,VLOOKUP($C25,'[7]Změna příjmů'!$D$9:$I$58,5,0))</f>
        <v>0</v>
      </c>
      <c r="R25" s="198">
        <f t="shared" si="17"/>
        <v>1398154</v>
      </c>
      <c r="S25" s="231">
        <f>IF(ISNA(VLOOKUP($C25,'[8]Změna příjmů'!$D$9:$I$58,5,0)),0,VLOOKUP($C25,'[8]Změna příjmů'!$D$9:$I$58,5,0))</f>
        <v>0</v>
      </c>
      <c r="T25" s="198">
        <f t="shared" si="18"/>
        <v>1398154</v>
      </c>
      <c r="U25" s="231">
        <f>IF(ISNA(VLOOKUP($C25,'[9]Změna příjmů'!$D$9:$I$58,5,0)),0,VLOOKUP($C25,'[9]Změna příjmů'!$D$9:$I$58,5,0))</f>
        <v>0</v>
      </c>
      <c r="V25" s="198">
        <f t="shared" si="8"/>
        <v>1398154</v>
      </c>
      <c r="W25" s="231">
        <f>IF(ISNA(VLOOKUP($C25,'[10]Změna příjmů'!$D$9:$I$58,5,0)),0,VLOOKUP($C25,'[10]Změna příjmů'!$D$9:$I$58,5,0))</f>
        <v>0</v>
      </c>
      <c r="X25" s="198">
        <f t="shared" si="9"/>
        <v>1398154</v>
      </c>
    </row>
    <row r="26" spans="1:24" ht="12.75">
      <c r="A26" s="290"/>
      <c r="B26" s="106" t="s">
        <v>191</v>
      </c>
      <c r="C26" s="6">
        <v>4116</v>
      </c>
      <c r="D26" s="8"/>
      <c r="E26" s="224">
        <f>IF(ISNA(VLOOKUP($C26,'[1]Změna příjmů'!$D$9:$I$58,5,0)),0,VLOOKUP($C26,'[1]Změna příjmů'!$D$9:$I$58,5,0))</f>
        <v>0</v>
      </c>
      <c r="F26" s="198">
        <f t="shared" si="11"/>
        <v>0</v>
      </c>
      <c r="G26" s="231">
        <f>IF(ISNA(VLOOKUP($C26,'[2]Změna příjmů'!$D$9:$I$58,5,0)),0,VLOOKUP($C26,'[2]Změna příjmů'!$D$9:$I$58,5,0))</f>
        <v>0</v>
      </c>
      <c r="H26" s="198">
        <f t="shared" si="12"/>
        <v>0</v>
      </c>
      <c r="I26" s="231">
        <f>IF(ISNA(VLOOKUP($C26,'[3]Změna příjmů'!$D$9:$I$58,5,0)),0,VLOOKUP($C26,'[3]Změna příjmů'!$D$9:$I$58,5,0))</f>
        <v>0</v>
      </c>
      <c r="J26" s="198">
        <f t="shared" si="13"/>
        <v>0</v>
      </c>
      <c r="K26" s="231">
        <f>IF(ISNA(VLOOKUP($C26,'[4]Změna příjmů'!$D$9:$I$58,5,0)),0,VLOOKUP($C26,'[4]Změna příjmů'!$D$9:$I$58,5,0))</f>
        <v>0</v>
      </c>
      <c r="L26" s="198">
        <f t="shared" si="14"/>
        <v>0</v>
      </c>
      <c r="M26" s="231">
        <f>IF(ISNA(VLOOKUP($C26,'[5]Změna příjmů'!$D$9:$I$58,5,0)),0,VLOOKUP($C26,'[5]Změna příjmů'!$D$9:$I$58,5,0))</f>
        <v>0</v>
      </c>
      <c r="N26" s="127">
        <f t="shared" si="15"/>
        <v>0</v>
      </c>
      <c r="O26" s="231">
        <f>IF(ISNA(VLOOKUP($C26,'[6]Změna příjmů'!$D$9:$I$58,5,0)),0,VLOOKUP($C26,'[6]Změna příjmů'!$D$9:$I$58,5,0))</f>
        <v>0</v>
      </c>
      <c r="P26" s="198">
        <f t="shared" si="16"/>
        <v>0</v>
      </c>
      <c r="Q26" s="231">
        <f>IF(ISNA(VLOOKUP($C26,'[7]Změna příjmů'!$D$9:$I$58,5,0)),0,VLOOKUP($C26,'[7]Změna příjmů'!$D$9:$I$58,5,0))</f>
        <v>0</v>
      </c>
      <c r="R26" s="198">
        <f t="shared" si="17"/>
        <v>0</v>
      </c>
      <c r="S26" s="231">
        <f>IF(ISNA(VLOOKUP($C26,'[8]Změna příjmů'!$D$9:$I$58,5,0)),0,VLOOKUP($C26,'[8]Změna příjmů'!$D$9:$I$58,5,0))</f>
        <v>0</v>
      </c>
      <c r="T26" s="198">
        <f t="shared" si="18"/>
        <v>0</v>
      </c>
      <c r="U26" s="231">
        <f>IF(ISNA(VLOOKUP($C26,'[9]Změna příjmů'!$D$9:$I$58,5,0)),0,VLOOKUP($C26,'[9]Změna příjmů'!$D$9:$I$58,5,0))</f>
        <v>0</v>
      </c>
      <c r="V26" s="198">
        <f t="shared" si="8"/>
        <v>0</v>
      </c>
      <c r="W26" s="231">
        <f>IF(ISNA(VLOOKUP($C26,'[10]Změna příjmů'!$D$9:$I$58,5,0)),0,VLOOKUP($C26,'[10]Změna příjmů'!$D$9:$I$58,5,0))</f>
        <v>0</v>
      </c>
      <c r="X26" s="198">
        <f t="shared" si="9"/>
        <v>0</v>
      </c>
    </row>
    <row r="27" spans="1:24" ht="12.75">
      <c r="A27" s="290"/>
      <c r="B27" s="24" t="s">
        <v>153</v>
      </c>
      <c r="C27" s="6">
        <v>4134</v>
      </c>
      <c r="D27" s="8">
        <v>60000</v>
      </c>
      <c r="E27" s="224">
        <f>IF(ISNA(VLOOKUP($C27,'[1]Změna příjmů'!$D$9:$I$58,5,0)),0,VLOOKUP($C27,'[1]Změna příjmů'!$D$9:$I$58,5,0))</f>
        <v>0</v>
      </c>
      <c r="F27" s="198">
        <f t="shared" si="11"/>
        <v>60000</v>
      </c>
      <c r="G27" s="231">
        <f>IF(ISNA(VLOOKUP($C27,'[2]Změna příjmů'!$D$9:$I$58,5,0)),0,VLOOKUP($C27,'[2]Změna příjmů'!$D$9:$I$58,5,0))</f>
        <v>0</v>
      </c>
      <c r="H27" s="198">
        <f t="shared" si="12"/>
        <v>60000</v>
      </c>
      <c r="I27" s="231">
        <f>IF(ISNA(VLOOKUP($C27,'[3]Změna příjmů'!$D$9:$I$58,5,0)),0,VLOOKUP($C27,'[3]Změna příjmů'!$D$9:$I$58,5,0))</f>
        <v>0</v>
      </c>
      <c r="J27" s="198">
        <f t="shared" si="13"/>
        <v>60000</v>
      </c>
      <c r="K27" s="231">
        <f>IF(ISNA(VLOOKUP($C27,'[4]Změna příjmů'!$D$9:$I$58,5,0)),0,VLOOKUP($C27,'[4]Změna příjmů'!$D$9:$I$58,5,0))</f>
        <v>0</v>
      </c>
      <c r="L27" s="198">
        <f t="shared" si="14"/>
        <v>60000</v>
      </c>
      <c r="M27" s="231">
        <f>IF(ISNA(VLOOKUP($C27,'[5]Změna příjmů'!$D$9:$I$58,5,0)),0,VLOOKUP($C27,'[5]Změna příjmů'!$D$9:$I$58,5,0))</f>
        <v>0</v>
      </c>
      <c r="N27" s="127">
        <f t="shared" si="15"/>
        <v>60000</v>
      </c>
      <c r="O27" s="231">
        <f>IF(ISNA(VLOOKUP($C27,'[6]Změna příjmů'!$D$9:$I$58,5,0)),0,VLOOKUP($C27,'[6]Změna příjmů'!$D$9:$I$58,5,0))</f>
        <v>0</v>
      </c>
      <c r="P27" s="198">
        <f t="shared" si="16"/>
        <v>60000</v>
      </c>
      <c r="Q27" s="231">
        <f>IF(ISNA(VLOOKUP($C27,'[7]Změna příjmů'!$D$9:$I$58,5,0)),0,VLOOKUP($C27,'[7]Změna příjmů'!$D$9:$I$58,5,0))</f>
        <v>0</v>
      </c>
      <c r="R27" s="198">
        <f t="shared" si="17"/>
        <v>60000</v>
      </c>
      <c r="S27" s="231">
        <f>IF(ISNA(VLOOKUP($C27,'[8]Změna příjmů'!$D$9:$I$58,5,0)),0,VLOOKUP($C27,'[8]Změna příjmů'!$D$9:$I$58,5,0))</f>
        <v>0</v>
      </c>
      <c r="T27" s="198">
        <f t="shared" si="18"/>
        <v>60000</v>
      </c>
      <c r="U27" s="231">
        <f>IF(ISNA(VLOOKUP($C27,'[9]Změna příjmů'!$D$9:$I$58,5,0)),0,VLOOKUP($C27,'[9]Změna příjmů'!$D$9:$I$58,5,0))</f>
        <v>0</v>
      </c>
      <c r="V27" s="198">
        <f t="shared" si="8"/>
        <v>60000</v>
      </c>
      <c r="W27" s="231">
        <f>IF(ISNA(VLOOKUP($C27,'[10]Změna příjmů'!$D$9:$I$58,5,0)),0,VLOOKUP($C27,'[10]Změna příjmů'!$D$9:$I$58,5,0))</f>
        <v>0</v>
      </c>
      <c r="X27" s="198">
        <f t="shared" si="9"/>
        <v>60000</v>
      </c>
    </row>
    <row r="28" spans="1:24" ht="12.75">
      <c r="A28" s="290"/>
      <c r="B28" s="24" t="s">
        <v>208</v>
      </c>
      <c r="C28" s="6">
        <v>4216</v>
      </c>
      <c r="D28" s="8"/>
      <c r="E28" s="224">
        <f>IF(ISNA(VLOOKUP($C28,'[1]Změna příjmů'!$D$9:$I$58,5,0)),0,VLOOKUP($C28,'[1]Změna příjmů'!$D$9:$I$58,5,0))</f>
        <v>0</v>
      </c>
      <c r="F28" s="198">
        <f t="shared" si="11"/>
        <v>0</v>
      </c>
      <c r="G28" s="231">
        <f>IF(ISNA(VLOOKUP($C28,'[2]Změna příjmů'!$D$9:$I$58,5,0)),0,VLOOKUP($C28,'[2]Změna příjmů'!$D$9:$I$58,5,0))</f>
        <v>0</v>
      </c>
      <c r="H28" s="198">
        <f t="shared" si="12"/>
        <v>0</v>
      </c>
      <c r="I28" s="231">
        <f>IF(ISNA(VLOOKUP($C28,'[3]Změna příjmů'!$D$9:$I$58,5,0)),0,VLOOKUP($C28,'[3]Změna příjmů'!$D$9:$I$58,5,0))</f>
        <v>0</v>
      </c>
      <c r="J28" s="198">
        <f t="shared" si="13"/>
        <v>0</v>
      </c>
      <c r="K28" s="231">
        <f>IF(ISNA(VLOOKUP($C28,'[4]Změna příjmů'!$D$9:$I$58,5,0)),0,VLOOKUP($C28,'[4]Změna příjmů'!$D$9:$I$58,5,0))</f>
        <v>0</v>
      </c>
      <c r="L28" s="198">
        <f t="shared" si="14"/>
        <v>0</v>
      </c>
      <c r="M28" s="231">
        <f>IF(ISNA(VLOOKUP($C28,'[5]Změna příjmů'!$D$9:$I$58,5,0)),0,VLOOKUP($C28,'[5]Změna příjmů'!$D$9:$I$58,5,0))</f>
        <v>0</v>
      </c>
      <c r="N28" s="127">
        <f t="shared" si="15"/>
        <v>0</v>
      </c>
      <c r="O28" s="231">
        <f>IF(ISNA(VLOOKUP($C28,'[6]Změna příjmů'!$D$9:$I$58,5,0)),0,VLOOKUP($C28,'[6]Změna příjmů'!$D$9:$I$58,5,0))</f>
        <v>0</v>
      </c>
      <c r="P28" s="198">
        <f t="shared" si="16"/>
        <v>0</v>
      </c>
      <c r="Q28" s="231">
        <f>IF(ISNA(VLOOKUP($C28,'[7]Změna příjmů'!$D$9:$I$58,5,0)),0,VLOOKUP($C28,'[7]Změna příjmů'!$D$9:$I$58,5,0))</f>
        <v>0</v>
      </c>
      <c r="R28" s="198">
        <f t="shared" si="17"/>
        <v>0</v>
      </c>
      <c r="S28" s="231">
        <f>IF(ISNA(VLOOKUP($C28,'[8]Změna příjmů'!$D$9:$I$58,5,0)),0,VLOOKUP($C28,'[8]Změna příjmů'!$D$9:$I$58,5,0))</f>
        <v>0</v>
      </c>
      <c r="T28" s="198">
        <f t="shared" si="18"/>
        <v>0</v>
      </c>
      <c r="U28" s="231">
        <f>IF(ISNA(VLOOKUP($C28,'[9]Změna příjmů'!$D$9:$I$58,5,0)),0,VLOOKUP($C28,'[9]Změna příjmů'!$D$9:$I$58,5,0))</f>
        <v>0</v>
      </c>
      <c r="V28" s="198">
        <f t="shared" si="8"/>
        <v>0</v>
      </c>
      <c r="W28" s="231">
        <f>IF(ISNA(VLOOKUP($C28,'[10]Změna příjmů'!$D$9:$I$58,5,0)),0,VLOOKUP($C28,'[10]Změna příjmů'!$D$9:$I$58,5,0))</f>
        <v>0</v>
      </c>
      <c r="X28" s="198">
        <f t="shared" si="9"/>
        <v>0</v>
      </c>
    </row>
    <row r="29" spans="1:24" ht="12.75">
      <c r="A29" s="290"/>
      <c r="B29" s="24" t="s">
        <v>192</v>
      </c>
      <c r="C29" s="6">
        <v>4111</v>
      </c>
      <c r="D29" s="8"/>
      <c r="E29" s="224">
        <f>IF(ISNA(VLOOKUP($C29,'[1]Změna příjmů'!$D$9:$I$58,5,0)),0,VLOOKUP($C29,'[1]Změna příjmů'!$D$9:$I$58,5,0))</f>
        <v>0</v>
      </c>
      <c r="F29" s="198">
        <f t="shared" si="11"/>
        <v>0</v>
      </c>
      <c r="G29" s="231">
        <f>IF(ISNA(VLOOKUP($C29,'[2]Změna příjmů'!$D$9:$I$58,5,0)),0,VLOOKUP($C29,'[2]Změna příjmů'!$D$9:$I$58,5,0))</f>
        <v>0</v>
      </c>
      <c r="H29" s="198">
        <f t="shared" si="12"/>
        <v>0</v>
      </c>
      <c r="I29" s="231">
        <f>IF(ISNA(VLOOKUP($C29,'[3]Změna příjmů'!$D$9:$I$58,5,0)),0,VLOOKUP($C29,'[3]Změna příjmů'!$D$9:$I$58,5,0))</f>
        <v>0</v>
      </c>
      <c r="J29" s="198">
        <f t="shared" si="13"/>
        <v>0</v>
      </c>
      <c r="K29" s="231">
        <f>IF(ISNA(VLOOKUP($C29,'[4]Změna příjmů'!$D$9:$I$58,5,0)),0,VLOOKUP($C29,'[4]Změna příjmů'!$D$9:$I$58,5,0))</f>
        <v>0</v>
      </c>
      <c r="L29" s="198">
        <f t="shared" si="14"/>
        <v>0</v>
      </c>
      <c r="M29" s="231">
        <f>IF(ISNA(VLOOKUP($C29,'[5]Změna příjmů'!$D$9:$I$58,5,0)),0,VLOOKUP($C29,'[5]Změna příjmů'!$D$9:$I$58,5,0))</f>
        <v>0</v>
      </c>
      <c r="N29" s="127">
        <f t="shared" si="15"/>
        <v>0</v>
      </c>
      <c r="O29" s="231">
        <f>IF(ISNA(VLOOKUP($C29,'[6]Změna příjmů'!$D$9:$I$58,5,0)),0,VLOOKUP($C29,'[6]Změna příjmů'!$D$9:$I$58,5,0))</f>
        <v>0</v>
      </c>
      <c r="P29" s="198">
        <f t="shared" si="16"/>
        <v>0</v>
      </c>
      <c r="Q29" s="231">
        <f>IF(ISNA(VLOOKUP($C29,'[7]Změna příjmů'!$D$9:$I$58,5,0)),0,VLOOKUP($C29,'[7]Změna příjmů'!$D$9:$I$58,5,0))</f>
        <v>0</v>
      </c>
      <c r="R29" s="198">
        <f t="shared" si="17"/>
        <v>0</v>
      </c>
      <c r="S29" s="231">
        <f>IF(ISNA(VLOOKUP($C29,'[8]Změna příjmů'!$D$9:$I$58,5,0)),0,VLOOKUP($C29,'[8]Změna příjmů'!$D$9:$I$58,5,0))</f>
        <v>0</v>
      </c>
      <c r="T29" s="198">
        <f t="shared" si="18"/>
        <v>0</v>
      </c>
      <c r="U29" s="231">
        <f>IF(ISNA(VLOOKUP($C29,'[9]Změna příjmů'!$D$9:$I$58,5,0)),0,VLOOKUP($C29,'[9]Změna příjmů'!$D$9:$I$58,5,0))</f>
        <v>0</v>
      </c>
      <c r="V29" s="198">
        <f t="shared" si="8"/>
        <v>0</v>
      </c>
      <c r="W29" s="231">
        <f>IF(ISNA(VLOOKUP($C29,'[10]Změna příjmů'!$D$9:$I$58,5,0)),0,VLOOKUP($C29,'[10]Změna příjmů'!$D$9:$I$58,5,0))</f>
        <v>0</v>
      </c>
      <c r="X29" s="198">
        <f t="shared" si="9"/>
        <v>0</v>
      </c>
    </row>
    <row r="30" spans="1:24" ht="12.75">
      <c r="A30" s="290"/>
      <c r="B30" s="217" t="s">
        <v>193</v>
      </c>
      <c r="C30" s="6">
        <v>4122</v>
      </c>
      <c r="D30" s="8"/>
      <c r="E30" s="224">
        <f>IF(ISNA(VLOOKUP($C30,'[1]Změna příjmů'!$D$9:$I$58,5,0)),0,VLOOKUP($C30,'[1]Změna příjmů'!$D$9:$I$58,5,0))</f>
        <v>0</v>
      </c>
      <c r="F30" s="198">
        <f t="shared" si="11"/>
        <v>0</v>
      </c>
      <c r="G30" s="231">
        <f>IF(ISNA(VLOOKUP($C30,'[2]Změna příjmů'!$D$9:$I$58,5,0)),0,VLOOKUP($C30,'[2]Změna příjmů'!$D$9:$I$58,5,0))</f>
        <v>0</v>
      </c>
      <c r="H30" s="198">
        <f t="shared" si="12"/>
        <v>0</v>
      </c>
      <c r="I30" s="231">
        <f>IF(ISNA(VLOOKUP($C30,'[3]Změna příjmů'!$D$9:$I$58,5,0)),0,VLOOKUP($C30,'[3]Změna příjmů'!$D$9:$I$58,5,0))</f>
        <v>0</v>
      </c>
      <c r="J30" s="198">
        <f t="shared" si="13"/>
        <v>0</v>
      </c>
      <c r="K30" s="231">
        <f>IF(ISNA(VLOOKUP($C30,'[4]Změna příjmů'!$D$9:$I$58,5,0)),0,VLOOKUP($C30,'[4]Změna příjmů'!$D$9:$I$58,5,0))</f>
        <v>0</v>
      </c>
      <c r="L30" s="198">
        <f t="shared" si="14"/>
        <v>0</v>
      </c>
      <c r="M30" s="231">
        <f>IF(ISNA(VLOOKUP($C30,'[5]Změna příjmů'!$D$9:$I$58,5,0)),0,VLOOKUP($C30,'[5]Změna příjmů'!$D$9:$I$58,5,0))</f>
        <v>0</v>
      </c>
      <c r="N30" s="127">
        <f t="shared" si="15"/>
        <v>0</v>
      </c>
      <c r="O30" s="231">
        <f>IF(ISNA(VLOOKUP($C30,'[6]Změna příjmů'!$D$9:$I$58,5,0)),0,VLOOKUP($C30,'[6]Změna příjmů'!$D$9:$I$58,5,0))</f>
        <v>0</v>
      </c>
      <c r="P30" s="198">
        <f t="shared" si="16"/>
        <v>0</v>
      </c>
      <c r="Q30" s="231">
        <f>IF(ISNA(VLOOKUP($C30,'[7]Změna příjmů'!$D$9:$I$58,5,0)),0,VLOOKUP($C30,'[7]Změna příjmů'!$D$9:$I$58,5,0))</f>
        <v>0</v>
      </c>
      <c r="R30" s="198">
        <f t="shared" si="17"/>
        <v>0</v>
      </c>
      <c r="S30" s="231">
        <f>IF(ISNA(VLOOKUP($C30,'[8]Změna příjmů'!$D$9:$I$58,5,0)),0,VLOOKUP($C30,'[8]Změna příjmů'!$D$9:$I$58,5,0))</f>
        <v>0</v>
      </c>
      <c r="T30" s="198">
        <f t="shared" si="18"/>
        <v>0</v>
      </c>
      <c r="U30" s="231">
        <f>IF(ISNA(VLOOKUP($C30,'[9]Změna příjmů'!$D$9:$I$58,5,0)),0,VLOOKUP($C30,'[9]Změna příjmů'!$D$9:$I$58,5,0))</f>
        <v>0</v>
      </c>
      <c r="V30" s="198">
        <f t="shared" si="8"/>
        <v>0</v>
      </c>
      <c r="W30" s="231">
        <f>IF(ISNA(VLOOKUP($C30,'[10]Změna příjmů'!$D$9:$I$58,5,0)),0,VLOOKUP($C30,'[10]Změna příjmů'!$D$9:$I$58,5,0))</f>
        <v>0</v>
      </c>
      <c r="X30" s="198">
        <f t="shared" si="9"/>
        <v>0</v>
      </c>
    </row>
    <row r="31" spans="1:24" ht="13.5" thickBot="1">
      <c r="A31" s="290"/>
      <c r="B31" s="217" t="s">
        <v>206</v>
      </c>
      <c r="C31" s="6">
        <v>4213</v>
      </c>
      <c r="D31" s="8"/>
      <c r="E31" s="224">
        <f>IF(ISNA(VLOOKUP($C31,'[1]Změna příjmů'!$D$9:$I$58,5,0)),0,VLOOKUP($C31,'[1]Změna příjmů'!$D$9:$I$58,5,0))</f>
        <v>0</v>
      </c>
      <c r="F31" s="198">
        <f t="shared" si="11"/>
        <v>0</v>
      </c>
      <c r="G31" s="231">
        <f>IF(ISNA(VLOOKUP($C31,'[2]Změna příjmů'!$D$9:$I$58,5,0)),0,VLOOKUP($C31,'[2]Změna příjmů'!$D$9:$I$58,5,0))</f>
        <v>0</v>
      </c>
      <c r="H31" s="198">
        <f t="shared" si="12"/>
        <v>0</v>
      </c>
      <c r="I31" s="231">
        <f>IF(ISNA(VLOOKUP(C31,'[3]Změna příjmů'!$D$9:$I$58,5,0)),0,VLOOKUP(C31,'[3]Změna příjmů'!$D$9:$I$58,5,0))</f>
        <v>0</v>
      </c>
      <c r="J31" s="198">
        <f t="shared" si="13"/>
        <v>0</v>
      </c>
      <c r="K31" s="231">
        <f>IF(ISNA(VLOOKUP(E31,'[4]Změna příjmů'!$D$9:$I$58,5,0)),0,VLOOKUP(E31,'[4]Změna příjmů'!$D$9:$I$58,5,0))</f>
        <v>0</v>
      </c>
      <c r="L31" s="198">
        <f t="shared" si="14"/>
        <v>0</v>
      </c>
      <c r="M31" s="231">
        <f>IF(ISNA(VLOOKUP(G31,'[5]Změna příjmů'!$D$9:$I$58,5,0)),0,VLOOKUP(G31,'[5]Změna příjmů'!$D$9:$I$58,5,0))</f>
        <v>0</v>
      </c>
      <c r="N31" s="127">
        <f t="shared" si="15"/>
        <v>0</v>
      </c>
      <c r="O31" s="231">
        <f>IF(ISNA(VLOOKUP(I31,'[6]Změna příjmů'!$D$9:$I$58,5,0)),0,VLOOKUP(I31,'[6]Změna příjmů'!$D$9:$I$58,5,0))</f>
        <v>0</v>
      </c>
      <c r="P31" s="198">
        <f t="shared" si="16"/>
        <v>0</v>
      </c>
      <c r="Q31" s="231">
        <f>IF(ISNA(VLOOKUP(K31,'[7]Změna příjmů'!$D$9:$I$58,5,0)),0,VLOOKUP(K31,'[7]Změna příjmů'!$D$9:$I$58,5,0))</f>
        <v>0</v>
      </c>
      <c r="R31" s="198">
        <f t="shared" si="17"/>
        <v>0</v>
      </c>
      <c r="S31" s="231">
        <f>IF(ISNA(VLOOKUP(M31,'[8]Změna příjmů'!$D$9:$I$58,5,0)),0,VLOOKUP(M31,'[8]Změna příjmů'!$D$9:$I$58,5,0))</f>
        <v>0</v>
      </c>
      <c r="T31" s="198">
        <f>IF(S31&lt;&gt;0,N31+O31+Q31+S31,0)</f>
        <v>0</v>
      </c>
      <c r="U31" s="231">
        <f>IF(ISNA(VLOOKUP(O31,'[9]Změna příjmů'!$D$9:$I$58,5,0)),0,VLOOKUP(O31,'[9]Změna příjmů'!$D$9:$I$58,5,0))</f>
        <v>0</v>
      </c>
      <c r="V31" s="198">
        <f>IF(U31&lt;&gt;0,P31+Q31+S31+U31,0)</f>
        <v>0</v>
      </c>
      <c r="W31" s="231">
        <f>IF(ISNA(VLOOKUP(Q31,'[10]Změna příjmů'!$D$9:$I$58,5,0)),0,VLOOKUP(Q31,'[10]Změna příjmů'!$D$9:$I$58,5,0))</f>
        <v>0</v>
      </c>
      <c r="X31" s="198">
        <f>IF(W31&lt;&gt;0,R31+S31+U31+W31,0)</f>
        <v>0</v>
      </c>
    </row>
    <row r="32" spans="1:24" s="3" customFormat="1" ht="17.25" customHeight="1" thickBot="1">
      <c r="A32" s="291"/>
      <c r="B32" s="207" t="s">
        <v>21</v>
      </c>
      <c r="C32" s="208" t="s">
        <v>22</v>
      </c>
      <c r="D32" s="209">
        <f>SUM(D24:D31)</f>
        <v>1677254</v>
      </c>
      <c r="E32" s="233">
        <f>SUM(E3:E31)</f>
        <v>0</v>
      </c>
      <c r="F32" s="63">
        <f>SUM(F3:F31)-F23</f>
        <v>9552229</v>
      </c>
      <c r="G32" s="234">
        <f aca="true" t="shared" si="19" ref="G32:T32">SUM(G3:G31)</f>
        <v>0</v>
      </c>
      <c r="H32" s="63">
        <f>SUM(H3:H31)-H23</f>
        <v>9552229</v>
      </c>
      <c r="I32" s="234">
        <f t="shared" si="19"/>
        <v>0</v>
      </c>
      <c r="J32" s="63">
        <f>SUM(J3:J31)-J23</f>
        <v>9552229</v>
      </c>
      <c r="K32" s="234">
        <f t="shared" si="19"/>
        <v>0</v>
      </c>
      <c r="L32" s="63">
        <f>SUM(L3:L31)-L23</f>
        <v>9552229</v>
      </c>
      <c r="M32" s="234">
        <f t="shared" si="19"/>
        <v>0</v>
      </c>
      <c r="N32" s="63">
        <f>SUM(N3:N31)-N23</f>
        <v>9552229</v>
      </c>
      <c r="O32" s="234">
        <f t="shared" si="19"/>
        <v>0</v>
      </c>
      <c r="P32" s="63">
        <f t="shared" si="19"/>
        <v>17427204</v>
      </c>
      <c r="Q32" s="234">
        <f t="shared" si="19"/>
        <v>0</v>
      </c>
      <c r="R32" s="63">
        <f t="shared" si="19"/>
        <v>17427204</v>
      </c>
      <c r="S32" s="234">
        <f t="shared" si="19"/>
        <v>0</v>
      </c>
      <c r="T32" s="63">
        <f t="shared" si="19"/>
        <v>17427204</v>
      </c>
      <c r="U32" s="234">
        <f>SUM(U3:U31)</f>
        <v>0</v>
      </c>
      <c r="V32" s="63">
        <f>SUM(V3:V31)</f>
        <v>17427204</v>
      </c>
      <c r="W32" s="234">
        <f>SUM(W3:W31)</f>
        <v>0</v>
      </c>
      <c r="X32" s="63">
        <f>SUM(X3:X31)</f>
        <v>17427204</v>
      </c>
    </row>
    <row r="33" spans="1:10" s="1" customFormat="1" ht="20.25" customHeight="1" thickTop="1">
      <c r="A33"/>
      <c r="B33"/>
      <c r="C33"/>
      <c r="D33" s="17"/>
      <c r="E33" s="263"/>
      <c r="F33" s="201"/>
      <c r="G33" s="201"/>
      <c r="H33" s="201"/>
      <c r="I33" s="201"/>
      <c r="J33" s="201"/>
    </row>
  </sheetData>
  <sheetProtection sheet="1" objects="1" scenarios="1" selectLockedCells="1"/>
  <mergeCells count="15">
    <mergeCell ref="U1:V1"/>
    <mergeCell ref="W1:X1"/>
    <mergeCell ref="S1:T1"/>
    <mergeCell ref="D1:D2"/>
    <mergeCell ref="M1:N1"/>
    <mergeCell ref="O1:P1"/>
    <mergeCell ref="Q1:R1"/>
    <mergeCell ref="K1:L1"/>
    <mergeCell ref="E1:F1"/>
    <mergeCell ref="G1:H1"/>
    <mergeCell ref="I1:J1"/>
    <mergeCell ref="A24:A32"/>
    <mergeCell ref="A3:A23"/>
    <mergeCell ref="A1:B2"/>
    <mergeCell ref="C1:C2"/>
  </mergeCells>
  <conditionalFormatting sqref="F3:F31 H3:H31 J3:J31 L3:L31 N3:N31 P3:P31 R3:R31 T3:T31 V3:V31 X3:X31">
    <cfRule type="expression" priority="1" dxfId="0" stopIfTrue="1">
      <formula>E3&lt;&gt;0</formula>
    </cfRule>
  </conditionalFormatting>
  <conditionalFormatting sqref="E3:E31 G3:G31 I3:I31 K3:K31 M3:M31 O3:O31 Q3:Q31 S3:S31 U3:U31 W3:W31">
    <cfRule type="cellIs" priority="2" dxfId="0" operator="notEqual" stopIfTrue="1">
      <formula>0</formula>
    </cfRule>
  </conditionalFormatting>
  <printOptions/>
  <pageMargins left="1.5748031496062993" right="0.7874015748031497" top="2.5590551181102366" bottom="0.984251968503937" header="1.1023622047244095" footer="0.5118110236220472"/>
  <pageSetup horizontalDpi="600" verticalDpi="600" orientation="landscape" paperSize="9" scale="65" r:id="rId1"/>
  <headerFooter alignWithMargins="0">
    <oddHeader>&amp;C&amp;"Arial,Tučné"&amp;16Obec Dešná - rozpočet   2011
&amp;"Arial,tučné kurzíva"Příjmy třídy 1 a 4 (daňové příjmy a dotace)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20" sqref="N20"/>
    </sheetView>
  </sheetViews>
  <sheetFormatPr defaultColWidth="9.140625" defaultRowHeight="12.75"/>
  <cols>
    <col min="1" max="1" width="3.28125" style="0" bestFit="1" customWidth="1"/>
    <col min="2" max="2" width="24.7109375" style="0" customWidth="1"/>
    <col min="3" max="3" width="7.7109375" style="0" customWidth="1"/>
    <col min="4" max="4" width="10.421875" style="0" customWidth="1"/>
    <col min="5" max="23" width="10.7109375" style="0" customWidth="1"/>
  </cols>
  <sheetData>
    <row r="1" spans="1:41" ht="15.75" customHeight="1" thickTop="1">
      <c r="A1" s="306" t="s">
        <v>23</v>
      </c>
      <c r="B1" s="307"/>
      <c r="C1" s="304" t="s">
        <v>1</v>
      </c>
      <c r="D1" s="146" t="s">
        <v>24</v>
      </c>
      <c r="E1" s="179">
        <v>1031</v>
      </c>
      <c r="F1" s="180">
        <v>1070</v>
      </c>
      <c r="G1" s="180">
        <v>2219</v>
      </c>
      <c r="H1" s="180">
        <v>2310</v>
      </c>
      <c r="I1" s="180">
        <v>3113</v>
      </c>
      <c r="J1" s="180">
        <v>3319</v>
      </c>
      <c r="K1" s="180">
        <v>3412</v>
      </c>
      <c r="L1" s="180">
        <v>3519</v>
      </c>
      <c r="M1" s="180">
        <v>3612</v>
      </c>
      <c r="N1" s="180">
        <v>3632</v>
      </c>
      <c r="O1" s="180">
        <v>3634</v>
      </c>
      <c r="P1" s="180">
        <v>3722</v>
      </c>
      <c r="Q1" s="180">
        <v>4319</v>
      </c>
      <c r="R1" s="180">
        <v>6171</v>
      </c>
      <c r="S1" s="180">
        <v>6310</v>
      </c>
      <c r="T1" s="180">
        <v>3639</v>
      </c>
      <c r="U1" s="180">
        <v>5621</v>
      </c>
      <c r="V1" s="180">
        <v>5622</v>
      </c>
      <c r="W1" s="181">
        <v>6402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52.5" customHeight="1" thickBot="1">
      <c r="A2" s="308"/>
      <c r="B2" s="309"/>
      <c r="C2" s="305"/>
      <c r="D2" s="147" t="s">
        <v>25</v>
      </c>
      <c r="E2" s="182" t="s">
        <v>26</v>
      </c>
      <c r="F2" s="183" t="s">
        <v>28</v>
      </c>
      <c r="G2" s="183" t="s">
        <v>210</v>
      </c>
      <c r="H2" s="183" t="s">
        <v>27</v>
      </c>
      <c r="I2" s="183" t="s">
        <v>126</v>
      </c>
      <c r="J2" s="183" t="s">
        <v>119</v>
      </c>
      <c r="K2" s="183" t="s">
        <v>163</v>
      </c>
      <c r="L2" s="183" t="s">
        <v>141</v>
      </c>
      <c r="M2" s="183" t="s">
        <v>31</v>
      </c>
      <c r="N2" s="183" t="s">
        <v>30</v>
      </c>
      <c r="O2" s="183" t="s">
        <v>139</v>
      </c>
      <c r="P2" s="183" t="s">
        <v>140</v>
      </c>
      <c r="Q2" s="183" t="s">
        <v>181</v>
      </c>
      <c r="R2" s="183" t="s">
        <v>166</v>
      </c>
      <c r="S2" s="183" t="s">
        <v>167</v>
      </c>
      <c r="T2" s="183" t="s">
        <v>175</v>
      </c>
      <c r="U2" s="184" t="s">
        <v>177</v>
      </c>
      <c r="V2" s="184" t="s">
        <v>178</v>
      </c>
      <c r="W2" s="185" t="s">
        <v>209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23" ht="15.75" customHeight="1" thickTop="1">
      <c r="A3" s="310" t="s">
        <v>156</v>
      </c>
      <c r="B3" s="186" t="s">
        <v>32</v>
      </c>
      <c r="C3" s="187">
        <v>2111</v>
      </c>
      <c r="D3" s="45">
        <f aca="true" t="shared" si="0" ref="D3:D29">SUM(E3:U3)</f>
        <v>1335000</v>
      </c>
      <c r="E3" s="139"/>
      <c r="F3" s="46"/>
      <c r="G3" s="46"/>
      <c r="H3" s="46">
        <v>240000</v>
      </c>
      <c r="I3" s="46"/>
      <c r="J3" s="46"/>
      <c r="K3" s="46"/>
      <c r="L3" s="46"/>
      <c r="M3" s="46"/>
      <c r="N3" s="46"/>
      <c r="O3" s="46">
        <v>1000000</v>
      </c>
      <c r="P3" s="46">
        <v>60000</v>
      </c>
      <c r="Q3" s="46">
        <v>25000</v>
      </c>
      <c r="R3" s="46">
        <v>10000</v>
      </c>
      <c r="S3" s="46"/>
      <c r="T3" s="46"/>
      <c r="U3" s="46"/>
      <c r="V3" s="140"/>
      <c r="W3" s="141"/>
    </row>
    <row r="4" spans="1:23" ht="15.75" customHeight="1">
      <c r="A4" s="311"/>
      <c r="B4" s="7" t="s">
        <v>33</v>
      </c>
      <c r="C4" s="49">
        <v>2112</v>
      </c>
      <c r="D4" s="47">
        <f t="shared" si="0"/>
        <v>0</v>
      </c>
      <c r="E4" s="14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37"/>
      <c r="W4" s="8"/>
    </row>
    <row r="5" spans="1:23" ht="15.75" customHeight="1">
      <c r="A5" s="311"/>
      <c r="B5" s="7" t="s">
        <v>34</v>
      </c>
      <c r="C5" s="49">
        <v>2131</v>
      </c>
      <c r="D5" s="47">
        <f t="shared" si="0"/>
        <v>473000</v>
      </c>
      <c r="E5" s="142">
        <v>258000</v>
      </c>
      <c r="F5" s="48">
        <v>5000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>
        <v>210000</v>
      </c>
      <c r="S5" s="48"/>
      <c r="T5" s="48"/>
      <c r="U5" s="48"/>
      <c r="V5" s="137"/>
      <c r="W5" s="8"/>
    </row>
    <row r="6" spans="1:23" ht="15.75" customHeight="1">
      <c r="A6" s="311"/>
      <c r="B6" s="7" t="s">
        <v>115</v>
      </c>
      <c r="C6" s="49">
        <v>2132</v>
      </c>
      <c r="D6" s="47">
        <f t="shared" si="0"/>
        <v>783000</v>
      </c>
      <c r="E6" s="142"/>
      <c r="F6" s="48"/>
      <c r="G6" s="48"/>
      <c r="H6" s="48"/>
      <c r="I6" s="48"/>
      <c r="J6" s="48">
        <v>5000</v>
      </c>
      <c r="K6" s="48">
        <v>30000</v>
      </c>
      <c r="L6" s="48">
        <v>5000</v>
      </c>
      <c r="M6" s="48">
        <v>700000</v>
      </c>
      <c r="N6" s="48">
        <v>19000</v>
      </c>
      <c r="O6" s="48"/>
      <c r="P6" s="48"/>
      <c r="Q6" s="48"/>
      <c r="R6" s="48">
        <v>24000</v>
      </c>
      <c r="S6" s="48"/>
      <c r="T6" s="48"/>
      <c r="U6" s="48"/>
      <c r="V6" s="137"/>
      <c r="W6" s="8"/>
    </row>
    <row r="7" spans="1:23" ht="15.75" customHeight="1">
      <c r="A7" s="311"/>
      <c r="B7" s="7" t="s">
        <v>35</v>
      </c>
      <c r="C7" s="49">
        <v>2141</v>
      </c>
      <c r="D7" s="47">
        <f t="shared" si="0"/>
        <v>11000</v>
      </c>
      <c r="E7" s="142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>
        <v>11000</v>
      </c>
      <c r="T7" s="48"/>
      <c r="U7" s="48"/>
      <c r="V7" s="137"/>
      <c r="W7" s="8"/>
    </row>
    <row r="8" spans="1:23" ht="15.75" customHeight="1">
      <c r="A8" s="311"/>
      <c r="B8" s="7" t="s">
        <v>36</v>
      </c>
      <c r="C8" s="49">
        <v>2142</v>
      </c>
      <c r="D8" s="47">
        <f t="shared" si="0"/>
        <v>0</v>
      </c>
      <c r="E8" s="142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137"/>
      <c r="W8" s="8"/>
    </row>
    <row r="9" spans="1:23" ht="15.75" customHeight="1">
      <c r="A9" s="311"/>
      <c r="B9" s="7" t="s">
        <v>37</v>
      </c>
      <c r="C9" s="49">
        <v>2210</v>
      </c>
      <c r="D9" s="47">
        <f t="shared" si="0"/>
        <v>0</v>
      </c>
      <c r="E9" s="142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37"/>
      <c r="W9" s="8"/>
    </row>
    <row r="10" spans="1:23" ht="15.75" customHeight="1">
      <c r="A10" s="311"/>
      <c r="B10" s="7"/>
      <c r="C10" s="49">
        <v>2342</v>
      </c>
      <c r="D10" s="47">
        <f t="shared" si="0"/>
        <v>0</v>
      </c>
      <c r="E10" s="142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137"/>
      <c r="W10" s="8"/>
    </row>
    <row r="11" spans="1:23" ht="15.75" customHeight="1">
      <c r="A11" s="311"/>
      <c r="B11" s="7" t="s">
        <v>116</v>
      </c>
      <c r="C11" s="49">
        <v>2310</v>
      </c>
      <c r="D11" s="47">
        <f t="shared" si="0"/>
        <v>0</v>
      </c>
      <c r="E11" s="142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37"/>
      <c r="W11" s="8"/>
    </row>
    <row r="12" spans="1:23" ht="15.75" customHeight="1">
      <c r="A12" s="311"/>
      <c r="B12" s="7" t="s">
        <v>38</v>
      </c>
      <c r="C12" s="49">
        <v>2321</v>
      </c>
      <c r="D12" s="47">
        <f t="shared" si="0"/>
        <v>0</v>
      </c>
      <c r="E12" s="14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137"/>
      <c r="W12" s="8"/>
    </row>
    <row r="13" spans="1:23" ht="15.75" customHeight="1">
      <c r="A13" s="311"/>
      <c r="B13" s="7" t="s">
        <v>201</v>
      </c>
      <c r="C13" s="49">
        <v>2322</v>
      </c>
      <c r="D13" s="47"/>
      <c r="E13" s="14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137"/>
      <c r="W13" s="8"/>
    </row>
    <row r="14" spans="1:23" ht="15.75" customHeight="1">
      <c r="A14" s="311"/>
      <c r="B14" s="7" t="s">
        <v>138</v>
      </c>
      <c r="C14" s="49">
        <v>2324</v>
      </c>
      <c r="D14" s="47">
        <f t="shared" si="0"/>
        <v>98000</v>
      </c>
      <c r="E14" s="142"/>
      <c r="F14" s="48"/>
      <c r="G14" s="48"/>
      <c r="H14" s="48">
        <v>98000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137"/>
      <c r="W14" s="8"/>
    </row>
    <row r="15" spans="1:23" ht="15.75" customHeight="1">
      <c r="A15" s="311"/>
      <c r="B15" s="7" t="s">
        <v>154</v>
      </c>
      <c r="C15" s="49">
        <v>2420</v>
      </c>
      <c r="D15" s="47">
        <f t="shared" si="0"/>
        <v>0</v>
      </c>
      <c r="E15" s="142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137"/>
      <c r="W15" s="8"/>
    </row>
    <row r="16" spans="1:23" ht="15.75" customHeight="1">
      <c r="A16" s="311"/>
      <c r="B16" s="188" t="s">
        <v>179</v>
      </c>
      <c r="C16" s="189">
        <v>2413</v>
      </c>
      <c r="D16" s="47">
        <f t="shared" si="0"/>
        <v>0</v>
      </c>
      <c r="E16" s="142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137">
        <v>24000</v>
      </c>
      <c r="W16" s="8"/>
    </row>
    <row r="17" spans="1:23" ht="15.75" customHeight="1" thickBot="1">
      <c r="A17" s="312"/>
      <c r="B17" s="21" t="s">
        <v>158</v>
      </c>
      <c r="C17" s="50" t="s">
        <v>39</v>
      </c>
      <c r="D17" s="51">
        <f>SUM(E17:W17)</f>
        <v>2724000</v>
      </c>
      <c r="E17" s="143">
        <f>SUM(E3:E16)</f>
        <v>258000</v>
      </c>
      <c r="F17" s="144">
        <f aca="true" t="shared" si="1" ref="F17:W17">SUM(F3:F16)</f>
        <v>5000</v>
      </c>
      <c r="G17" s="144"/>
      <c r="H17" s="144">
        <f t="shared" si="1"/>
        <v>338000</v>
      </c>
      <c r="I17" s="144">
        <f t="shared" si="1"/>
        <v>0</v>
      </c>
      <c r="J17" s="144">
        <f t="shared" si="1"/>
        <v>5000</v>
      </c>
      <c r="K17" s="144">
        <f t="shared" si="1"/>
        <v>30000</v>
      </c>
      <c r="L17" s="144">
        <f t="shared" si="1"/>
        <v>5000</v>
      </c>
      <c r="M17" s="144">
        <f t="shared" si="1"/>
        <v>700000</v>
      </c>
      <c r="N17" s="144">
        <f t="shared" si="1"/>
        <v>19000</v>
      </c>
      <c r="O17" s="144">
        <f t="shared" si="1"/>
        <v>1000000</v>
      </c>
      <c r="P17" s="144">
        <f t="shared" si="1"/>
        <v>60000</v>
      </c>
      <c r="Q17" s="144">
        <f t="shared" si="1"/>
        <v>25000</v>
      </c>
      <c r="R17" s="144">
        <f t="shared" si="1"/>
        <v>244000</v>
      </c>
      <c r="S17" s="144">
        <f t="shared" si="1"/>
        <v>11000</v>
      </c>
      <c r="T17" s="144">
        <f t="shared" si="1"/>
        <v>0</v>
      </c>
      <c r="U17" s="144">
        <f t="shared" si="1"/>
        <v>0</v>
      </c>
      <c r="V17" s="144">
        <f t="shared" si="1"/>
        <v>24000</v>
      </c>
      <c r="W17" s="145">
        <f t="shared" si="1"/>
        <v>0</v>
      </c>
    </row>
    <row r="18" spans="1:23" ht="15.75" customHeight="1">
      <c r="A18" s="313" t="s">
        <v>48</v>
      </c>
      <c r="B18" s="12"/>
      <c r="C18" s="53"/>
      <c r="D18" s="54">
        <f t="shared" si="0"/>
        <v>0</v>
      </c>
      <c r="E18" s="138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1"/>
      <c r="W18" s="113"/>
    </row>
    <row r="19" spans="1:23" ht="15.75" customHeight="1">
      <c r="A19" s="314"/>
      <c r="B19" s="7" t="s">
        <v>40</v>
      </c>
      <c r="C19" s="58">
        <v>3111</v>
      </c>
      <c r="D19" s="55">
        <f t="shared" si="0"/>
        <v>5000</v>
      </c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>
        <v>5000</v>
      </c>
      <c r="S19" s="57"/>
      <c r="T19" s="57"/>
      <c r="U19" s="57"/>
      <c r="V19" s="109"/>
      <c r="W19" s="110"/>
    </row>
    <row r="20" spans="1:23" ht="15.75" customHeight="1">
      <c r="A20" s="314"/>
      <c r="B20" s="7" t="s">
        <v>117</v>
      </c>
      <c r="C20" s="58">
        <v>3112</v>
      </c>
      <c r="D20" s="55">
        <f t="shared" si="0"/>
        <v>600000</v>
      </c>
      <c r="E20" s="56"/>
      <c r="F20" s="57"/>
      <c r="G20" s="57"/>
      <c r="H20" s="57"/>
      <c r="I20" s="57"/>
      <c r="J20" s="57"/>
      <c r="K20" s="57"/>
      <c r="L20" s="57"/>
      <c r="M20" s="57">
        <v>600000</v>
      </c>
      <c r="N20" s="57"/>
      <c r="O20" s="57"/>
      <c r="P20" s="57"/>
      <c r="Q20" s="57"/>
      <c r="R20" s="57"/>
      <c r="S20" s="57"/>
      <c r="T20" s="57"/>
      <c r="U20" s="57"/>
      <c r="V20" s="109"/>
      <c r="W20" s="110"/>
    </row>
    <row r="21" spans="1:23" ht="15.75" customHeight="1">
      <c r="A21" s="314"/>
      <c r="B21" s="7" t="s">
        <v>41</v>
      </c>
      <c r="C21" s="58">
        <v>3113</v>
      </c>
      <c r="D21" s="55">
        <f t="shared" si="0"/>
        <v>0</v>
      </c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109"/>
      <c r="W21" s="110"/>
    </row>
    <row r="22" spans="1:23" ht="15.75" customHeight="1">
      <c r="A22" s="314"/>
      <c r="B22" s="7" t="s">
        <v>42</v>
      </c>
      <c r="C22" s="58">
        <v>3121</v>
      </c>
      <c r="D22" s="55">
        <f t="shared" si="0"/>
        <v>0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109"/>
      <c r="W22" s="110"/>
    </row>
    <row r="23" spans="1:23" ht="15.75" customHeight="1">
      <c r="A23" s="314"/>
      <c r="B23" s="7" t="s">
        <v>43</v>
      </c>
      <c r="C23" s="58">
        <v>3122</v>
      </c>
      <c r="D23" s="55">
        <f t="shared" si="0"/>
        <v>0</v>
      </c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109"/>
      <c r="W23" s="110"/>
    </row>
    <row r="24" spans="1:23" ht="15.75" customHeight="1">
      <c r="A24" s="314"/>
      <c r="B24" s="7" t="s">
        <v>44</v>
      </c>
      <c r="C24" s="58">
        <v>3201</v>
      </c>
      <c r="D24" s="55">
        <f t="shared" si="0"/>
        <v>0</v>
      </c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109"/>
      <c r="W24" s="110"/>
    </row>
    <row r="25" spans="1:23" ht="15.75" customHeight="1">
      <c r="A25" s="314"/>
      <c r="B25" s="7" t="s">
        <v>45</v>
      </c>
      <c r="C25" s="58">
        <v>3102</v>
      </c>
      <c r="D25" s="55">
        <f t="shared" si="0"/>
        <v>0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109"/>
      <c r="W25" s="110"/>
    </row>
    <row r="26" spans="1:23" ht="15.75" customHeight="1">
      <c r="A26" s="314"/>
      <c r="B26" s="7"/>
      <c r="C26" s="58"/>
      <c r="D26" s="55">
        <f t="shared" si="0"/>
        <v>0</v>
      </c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109"/>
      <c r="W26" s="110"/>
    </row>
    <row r="27" spans="1:23" ht="15.75" customHeight="1">
      <c r="A27" s="314"/>
      <c r="B27" s="7"/>
      <c r="C27" s="58"/>
      <c r="D27" s="55">
        <f t="shared" si="0"/>
        <v>0</v>
      </c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109"/>
      <c r="W27" s="110"/>
    </row>
    <row r="28" spans="1:23" ht="15.75" customHeight="1">
      <c r="A28" s="314"/>
      <c r="B28" s="7"/>
      <c r="C28" s="58"/>
      <c r="D28" s="55">
        <f t="shared" si="0"/>
        <v>0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109"/>
      <c r="W28" s="110"/>
    </row>
    <row r="29" spans="1:23" ht="15.75" customHeight="1" thickBot="1">
      <c r="A29" s="314"/>
      <c r="B29" s="21" t="s">
        <v>46</v>
      </c>
      <c r="C29" s="50" t="s">
        <v>47</v>
      </c>
      <c r="D29" s="62">
        <f t="shared" si="0"/>
        <v>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191"/>
    </row>
    <row r="30" spans="1:23" ht="18" customHeight="1" thickBot="1">
      <c r="A30" s="14"/>
      <c r="B30" s="22" t="s">
        <v>157</v>
      </c>
      <c r="C30" s="23"/>
      <c r="D30" s="63">
        <f>SUM(E30:W30)</f>
        <v>2724000</v>
      </c>
      <c r="E30" s="59">
        <f aca="true" t="shared" si="2" ref="E30:U30">E17+E29</f>
        <v>258000</v>
      </c>
      <c r="F30" s="60">
        <f t="shared" si="2"/>
        <v>5000</v>
      </c>
      <c r="G30" s="60"/>
      <c r="H30" s="60">
        <f t="shared" si="2"/>
        <v>338000</v>
      </c>
      <c r="I30" s="60">
        <f t="shared" si="2"/>
        <v>0</v>
      </c>
      <c r="J30" s="60">
        <f t="shared" si="2"/>
        <v>5000</v>
      </c>
      <c r="K30" s="60">
        <f t="shared" si="2"/>
        <v>30000</v>
      </c>
      <c r="L30" s="60">
        <f t="shared" si="2"/>
        <v>5000</v>
      </c>
      <c r="M30" s="60">
        <f t="shared" si="2"/>
        <v>700000</v>
      </c>
      <c r="N30" s="60">
        <f t="shared" si="2"/>
        <v>19000</v>
      </c>
      <c r="O30" s="60">
        <f t="shared" si="2"/>
        <v>1000000</v>
      </c>
      <c r="P30" s="60">
        <f t="shared" si="2"/>
        <v>60000</v>
      </c>
      <c r="Q30" s="60">
        <f t="shared" si="2"/>
        <v>25000</v>
      </c>
      <c r="R30" s="60">
        <f t="shared" si="2"/>
        <v>244000</v>
      </c>
      <c r="S30" s="60">
        <f t="shared" si="2"/>
        <v>11000</v>
      </c>
      <c r="T30" s="60">
        <f t="shared" si="2"/>
        <v>0</v>
      </c>
      <c r="U30" s="60">
        <f t="shared" si="2"/>
        <v>0</v>
      </c>
      <c r="V30" s="60">
        <f>V17+V29</f>
        <v>24000</v>
      </c>
      <c r="W30" s="61">
        <f>W17+W29</f>
        <v>0</v>
      </c>
    </row>
    <row r="31" spans="1:23" ht="13.5" thickTop="1">
      <c r="A31" s="17"/>
      <c r="B31" s="17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0"/>
      <c r="V31" s="4"/>
      <c r="W31" s="4"/>
    </row>
    <row r="32" spans="1:23" ht="12.75">
      <c r="A32" s="19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"/>
      <c r="W32" s="4"/>
    </row>
    <row r="33" spans="1:23" ht="12.75">
      <c r="A33" s="19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08"/>
      <c r="W33" s="4"/>
    </row>
    <row r="34" spans="2:23" ht="12.75"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"/>
      <c r="W34" s="4"/>
    </row>
    <row r="35" spans="5:23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5:23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</sheetData>
  <sheetProtection sheet="1" objects="1" scenarios="1" selectLockedCells="1"/>
  <mergeCells count="4">
    <mergeCell ref="C1:C2"/>
    <mergeCell ref="A1:B2"/>
    <mergeCell ref="A3:A17"/>
    <mergeCell ref="A18:A29"/>
  </mergeCells>
  <printOptions/>
  <pageMargins left="0.38" right="0.35" top="1.1" bottom="0.44" header="0.38" footer="0.19"/>
  <pageSetup horizontalDpi="600" verticalDpi="600" orientation="landscape" paperSize="8" r:id="rId1"/>
  <headerFooter alignWithMargins="0">
    <oddHeader>&amp;C&amp;"Arial,Tučné"&amp;16Obec Dešná - návrh rozpočtu na rok 2011
&amp;"Arial,tučné kurzíva"Přímy třídy 2 a 3 ( nedaňové příjmy a kapitálové příjmy)</oddHeader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3" sqref="G3"/>
    </sheetView>
  </sheetViews>
  <sheetFormatPr defaultColWidth="9.140625" defaultRowHeight="12.75"/>
  <cols>
    <col min="1" max="1" width="2.421875" style="0" customWidth="1"/>
    <col min="2" max="2" width="9.7109375" style="27" customWidth="1"/>
    <col min="3" max="3" width="22.28125" style="0" customWidth="1"/>
    <col min="4" max="4" width="15.7109375" style="0" customWidth="1"/>
    <col min="5" max="5" width="12.28125" style="0" customWidth="1"/>
    <col min="6" max="6" width="15.7109375" style="0" customWidth="1"/>
    <col min="8" max="8" width="10.7109375" style="0" customWidth="1"/>
    <col min="10" max="10" width="13.00390625" style="0" customWidth="1"/>
    <col min="12" max="12" width="13.00390625" style="0" customWidth="1"/>
    <col min="14" max="14" width="13.00390625" style="0" customWidth="1"/>
    <col min="16" max="16" width="13.00390625" style="0" customWidth="1"/>
    <col min="18" max="18" width="13.00390625" style="0" customWidth="1"/>
    <col min="20" max="20" width="13.00390625" style="0" customWidth="1"/>
    <col min="22" max="22" width="13.00390625" style="0" customWidth="1"/>
  </cols>
  <sheetData>
    <row r="1" spans="2:26" ht="16.5" customHeight="1" thickTop="1">
      <c r="B1" s="318" t="s">
        <v>159</v>
      </c>
      <c r="C1" s="320" t="s">
        <v>160</v>
      </c>
      <c r="D1" s="320" t="s">
        <v>195</v>
      </c>
      <c r="E1" s="320" t="s">
        <v>196</v>
      </c>
      <c r="F1" s="322" t="s">
        <v>164</v>
      </c>
      <c r="G1" s="317" t="s">
        <v>214</v>
      </c>
      <c r="H1" s="316"/>
      <c r="I1" s="315" t="s">
        <v>215</v>
      </c>
      <c r="J1" s="316"/>
      <c r="K1" s="315" t="s">
        <v>216</v>
      </c>
      <c r="L1" s="316"/>
      <c r="M1" s="315" t="s">
        <v>217</v>
      </c>
      <c r="N1" s="316"/>
      <c r="O1" s="315" t="s">
        <v>218</v>
      </c>
      <c r="P1" s="316"/>
      <c r="Q1" s="315" t="s">
        <v>219</v>
      </c>
      <c r="R1" s="316"/>
      <c r="S1" s="324" t="s">
        <v>220</v>
      </c>
      <c r="T1" s="325"/>
      <c r="U1" s="324" t="s">
        <v>221</v>
      </c>
      <c r="V1" s="325"/>
      <c r="W1" s="324" t="s">
        <v>222</v>
      </c>
      <c r="X1" s="325"/>
      <c r="Y1" s="315" t="s">
        <v>223</v>
      </c>
      <c r="Z1" s="316"/>
    </row>
    <row r="2" spans="2:26" ht="14.25" customHeight="1" thickBot="1">
      <c r="B2" s="319"/>
      <c r="C2" s="321"/>
      <c r="D2" s="321"/>
      <c r="E2" s="321"/>
      <c r="F2" s="323"/>
      <c r="G2" s="222" t="s">
        <v>199</v>
      </c>
      <c r="H2" s="213" t="s">
        <v>200</v>
      </c>
      <c r="I2" s="212" t="s">
        <v>199</v>
      </c>
      <c r="J2" s="213" t="s">
        <v>200</v>
      </c>
      <c r="K2" s="212" t="s">
        <v>199</v>
      </c>
      <c r="L2" s="213" t="s">
        <v>200</v>
      </c>
      <c r="M2" s="212" t="s">
        <v>199</v>
      </c>
      <c r="N2" s="213" t="s">
        <v>200</v>
      </c>
      <c r="O2" s="212" t="s">
        <v>199</v>
      </c>
      <c r="P2" s="213" t="s">
        <v>200</v>
      </c>
      <c r="Q2" s="212" t="s">
        <v>199</v>
      </c>
      <c r="R2" s="213" t="s">
        <v>200</v>
      </c>
      <c r="S2" s="212" t="s">
        <v>199</v>
      </c>
      <c r="T2" s="213" t="s">
        <v>200</v>
      </c>
      <c r="U2" s="212" t="s">
        <v>199</v>
      </c>
      <c r="V2" s="213" t="s">
        <v>200</v>
      </c>
      <c r="W2" s="212" t="s">
        <v>199</v>
      </c>
      <c r="X2" s="213" t="s">
        <v>200</v>
      </c>
      <c r="Y2" s="212" t="s">
        <v>199</v>
      </c>
      <c r="Z2" s="213" t="s">
        <v>200</v>
      </c>
    </row>
    <row r="3" spans="1:26" ht="12.75">
      <c r="A3" s="124">
        <v>5</v>
      </c>
      <c r="B3" s="128">
        <f>INDEX('Příjmy nedaňové'!$1:$10001,1,A3)</f>
        <v>1031</v>
      </c>
      <c r="C3" s="129" t="str">
        <f>INDEX('Příjmy nedaňové'!$1:$10001,2,A3)</f>
        <v>les</v>
      </c>
      <c r="D3" s="130">
        <f>INDEX('Příjmy nedaňové'!$1:$10001,17,A3)</f>
        <v>258000</v>
      </c>
      <c r="E3" s="211">
        <f>INDEX('Příjmy nedaňové'!$1:$10001,29,A3)</f>
        <v>0</v>
      </c>
      <c r="F3" s="221">
        <f>INDEX('Příjmy nedaňové'!$1:$10001,30,A3)</f>
        <v>258000</v>
      </c>
      <c r="G3" s="223">
        <f>IF(ISNA(VLOOKUP($B3,'[1]Změna příjmů'!$M$9:$N$208,2,0)),0,VLOOKUP($B3,'[1]Změna příjmů'!$M$9:$N$208,2,0))</f>
        <v>0</v>
      </c>
      <c r="H3" s="202">
        <f>F3+G3</f>
        <v>258000</v>
      </c>
      <c r="I3" s="223">
        <f>IF(ISNA(VLOOKUP(D3,'[2]Změna příjmů'!$M$9:$N$208,2,0)),0,VLOOKUP(D3,'[2]Změna příjmů'!$M$9:$N$208,2,0))</f>
        <v>0</v>
      </c>
      <c r="J3" s="202">
        <f>H3+I3</f>
        <v>258000</v>
      </c>
      <c r="K3" s="223">
        <f>IF(ISNA(VLOOKUP($B3,'[3]Změna příjmů'!$M$9:$N$208,2,0)),0,VLOOKUP($B3,'[3]Změna příjmů'!$M$9:$N$208,2,0))</f>
        <v>0</v>
      </c>
      <c r="L3" s="202">
        <f>J3+K3</f>
        <v>258000</v>
      </c>
      <c r="M3" s="223">
        <f>IF(ISNA(VLOOKUP(B3,'[4]Změna příjmů'!$M$9:$N$208,2,0)),0,VLOOKUP(B3,'[4]Změna příjmů'!$M$9:$N$208,2,0))</f>
        <v>0</v>
      </c>
      <c r="N3" s="202">
        <f>L3+M3</f>
        <v>258000</v>
      </c>
      <c r="O3" s="223">
        <f>IF(ISNA(VLOOKUP(B3,'[5]Změna příjmů'!$M$9:$N$208,2,0)),0,VLOOKUP(B3,'[5]Změna příjmů'!$M$9:$N$208,2,0))</f>
        <v>0</v>
      </c>
      <c r="P3" s="202">
        <f>N3+O3</f>
        <v>258000</v>
      </c>
      <c r="Q3" s="223">
        <f>IF(ISNA(VLOOKUP(H3,'[6]Změna příjmů'!$M$9:$N$208,2,0)),0,VLOOKUP(H3,'[6]Změna příjmů'!$M$9:$N$208,2,0))</f>
        <v>0</v>
      </c>
      <c r="R3" s="202">
        <f>P3+Q3</f>
        <v>258000</v>
      </c>
      <c r="S3" s="223">
        <f>IF(ISNA(VLOOKUP(J3,'[7]Změna příjmů'!$M$9:$N$208,2,0)),0,VLOOKUP(J3,'[7]Změna příjmů'!$M$9:$N$208,2,0))</f>
        <v>0</v>
      </c>
      <c r="T3" s="202">
        <f>R3+S3</f>
        <v>258000</v>
      </c>
      <c r="U3" s="223">
        <f>IF(ISNA(VLOOKUP(L3,'[8]Změna příjmů'!$M$9:$N$208,2,0)),0,VLOOKUP(L3,'[8]Změna příjmů'!$M$9:$N$208,2,0))</f>
        <v>0</v>
      </c>
      <c r="V3" s="202">
        <f>T3+U3</f>
        <v>258000</v>
      </c>
      <c r="W3" s="223">
        <f>IF(ISNA(VLOOKUP(J3,'[9]Změna příjmů'!$M$9:$N$208,2,0)),0,VLOOKUP(J3,'[9]Změna příjmů'!$M$9:$N$208,2,0))</f>
        <v>0</v>
      </c>
      <c r="X3" s="202">
        <f>V3+W3</f>
        <v>258000</v>
      </c>
      <c r="Y3" s="223">
        <f>IF(ISNA(VLOOKUP(L3,'[10]Změna příjmů'!$M$9:$N$208,2,0)),0,VLOOKUP(L3,'[10]Změna příjmů'!$M$9:$N$208,2,0))</f>
        <v>0</v>
      </c>
      <c r="Z3" s="202">
        <f aca="true" t="shared" si="0" ref="Z3:Z24">X3+Y3</f>
        <v>258000</v>
      </c>
    </row>
    <row r="4" spans="1:26" ht="12.75">
      <c r="A4" s="124">
        <f aca="true" t="shared" si="1" ref="A4:A24">A3+1</f>
        <v>6</v>
      </c>
      <c r="B4" s="128">
        <f>INDEX('Příjmy nedaňové'!$1:$10001,1,A4)</f>
        <v>1070</v>
      </c>
      <c r="C4" s="129" t="str">
        <f>INDEX('Příjmy nedaňové'!$1:$10001,2,A4)</f>
        <v>rybníky</v>
      </c>
      <c r="D4" s="130">
        <f>INDEX('Příjmy nedaňové'!$1:$10001,17,A4)</f>
        <v>5000</v>
      </c>
      <c r="E4" s="130">
        <f>INDEX('Příjmy nedaňové'!$1:$10001,29,A4)</f>
        <v>0</v>
      </c>
      <c r="F4" s="221">
        <f>INDEX('Příjmy nedaňové'!$1:$10001,30,A4)</f>
        <v>5000</v>
      </c>
      <c r="G4" s="224">
        <f>IF(ISNA(VLOOKUP($B4,'[1]Změna příjmů'!$M$9:$N$208,2,0)),0,VLOOKUP($B4,'[1]Změna příjmů'!$M$9:$N$208,2,0))</f>
        <v>0</v>
      </c>
      <c r="H4" s="127">
        <f>F4+G4</f>
        <v>5000</v>
      </c>
      <c r="I4" s="224">
        <f>IF(ISNA(VLOOKUP(D4,'[2]Změna příjmů'!$M$9:$N$208,2,0)),0,VLOOKUP(D4,'[2]Změna příjmů'!$M$9:$N$208,2,0))</f>
        <v>0</v>
      </c>
      <c r="J4" s="127">
        <f>H4+I4</f>
        <v>5000</v>
      </c>
      <c r="K4" s="224">
        <f>IF(ISNA(VLOOKUP($B4,'[3]Změna příjmů'!$M$9:$N$208,2,0)),0,VLOOKUP($B4,'[3]Změna příjmů'!$M$9:$N$208,2,0))</f>
        <v>0</v>
      </c>
      <c r="L4" s="127">
        <f>J4+K4</f>
        <v>5000</v>
      </c>
      <c r="M4" s="224">
        <f>IF(ISNA(VLOOKUP(B4,'[4]Změna příjmů'!$M$9:$N$208,2,0)),0,VLOOKUP(B4,'[4]Změna příjmů'!$M$9:$N$208,2,0))</f>
        <v>0</v>
      </c>
      <c r="N4" s="127">
        <f>L4+M4</f>
        <v>5000</v>
      </c>
      <c r="O4" s="224">
        <f>IF(ISNA(VLOOKUP(B4,'[5]Změna příjmů'!$M$9:$N$208,2,0)),0,VLOOKUP(B4,'[5]Změna příjmů'!$M$9:$N$208,2,0))</f>
        <v>0</v>
      </c>
      <c r="P4" s="127">
        <f>N4+O4</f>
        <v>5000</v>
      </c>
      <c r="Q4" s="224">
        <f>IF(ISNA(VLOOKUP(H4,'[6]Změna příjmů'!$M$9:$N$208,2,0)),0,VLOOKUP(H4,'[6]Změna příjmů'!$M$9:$N$208,2,0))</f>
        <v>0</v>
      </c>
      <c r="R4" s="127">
        <f>P4+Q4</f>
        <v>5000</v>
      </c>
      <c r="S4" s="224">
        <f>IF(ISNA(VLOOKUP(J4,'[7]Změna příjmů'!$M$9:$N$208,2,0)),0,VLOOKUP(J4,'[7]Změna příjmů'!$M$9:$N$208,2,0))</f>
        <v>0</v>
      </c>
      <c r="T4" s="127">
        <f>R4+S4</f>
        <v>5000</v>
      </c>
      <c r="U4" s="224">
        <f>IF(ISNA(VLOOKUP(L4,'[8]Změna příjmů'!$M$9:$N$208,2,0)),0,VLOOKUP(L4,'[8]Změna příjmů'!$M$9:$N$208,2,0))</f>
        <v>0</v>
      </c>
      <c r="V4" s="127">
        <f>T4+U4</f>
        <v>5000</v>
      </c>
      <c r="W4" s="224">
        <f>IF(ISNA(VLOOKUP(J4,'[9]Změna příjmů'!$M$9:$N$208,2,0)),0,VLOOKUP(J4,'[9]Změna příjmů'!$M$9:$N$208,2,0))</f>
        <v>0</v>
      </c>
      <c r="X4" s="127">
        <f>V4+W4</f>
        <v>5000</v>
      </c>
      <c r="Y4" s="224">
        <f>IF(ISNA(VLOOKUP(L4,'[10]Změna příjmů'!$M$9:$N$208,2,0)),0,VLOOKUP(L4,'[10]Změna příjmů'!$M$9:$N$208,2,0))</f>
        <v>0</v>
      </c>
      <c r="Z4" s="127">
        <f t="shared" si="0"/>
        <v>5000</v>
      </c>
    </row>
    <row r="5" spans="1:26" ht="12.75">
      <c r="A5" s="124">
        <f t="shared" si="1"/>
        <v>7</v>
      </c>
      <c r="B5" s="128">
        <f>INDEX('Příjmy nedaňové'!$1:$10001,1,A5)</f>
        <v>2219</v>
      </c>
      <c r="C5" s="129" t="str">
        <f>INDEX('Příjmy nedaňové'!$1:$10001,2,A5)</f>
        <v>cyklostezky</v>
      </c>
      <c r="D5" s="130">
        <f>INDEX('Příjmy nedaňové'!$1:$10001,17,A5)</f>
        <v>0</v>
      </c>
      <c r="E5" s="130">
        <f>INDEX('Příjmy nedaňové'!$1:$10001,29,A5)</f>
        <v>0</v>
      </c>
      <c r="F5" s="221">
        <f>INDEX('Příjmy nedaňové'!$1:$10001,30,A5)</f>
        <v>0</v>
      </c>
      <c r="G5" s="224">
        <f>IF(ISNA(VLOOKUP($B5,'[1]Změna příjmů'!$M$9:$N$208,2,0)),0,VLOOKUP($B5,'[1]Změna příjmů'!$M$9:$N$208,2,0))</f>
        <v>0</v>
      </c>
      <c r="H5" s="127">
        <f aca="true" t="shared" si="2" ref="H5:H24">F5+G5</f>
        <v>0</v>
      </c>
      <c r="I5" s="224">
        <f>IF(ISNA(VLOOKUP(D5,'[2]Změna příjmů'!$M$9:$N$208,2,0)),0,VLOOKUP(D5,'[2]Změna příjmů'!$M$9:$N$208,2,0))</f>
        <v>0</v>
      </c>
      <c r="J5" s="127">
        <f aca="true" t="shared" si="3" ref="J5:P24">H5+I5</f>
        <v>0</v>
      </c>
      <c r="K5" s="224">
        <f>IF(ISNA(VLOOKUP($B5,'[3]Změna příjmů'!$M$9:$N$208,2,0)),0,VLOOKUP($B5,'[3]Změna příjmů'!$M$9:$N$208,2,0))</f>
        <v>0</v>
      </c>
      <c r="L5" s="127">
        <f t="shared" si="3"/>
        <v>0</v>
      </c>
      <c r="M5" s="224">
        <f>IF(ISNA(VLOOKUP(B5,'[4]Změna příjmů'!$M$9:$N$208,2,0)),0,VLOOKUP(B5,'[4]Změna příjmů'!$M$9:$N$208,2,0))</f>
        <v>0</v>
      </c>
      <c r="N5" s="127">
        <f t="shared" si="3"/>
        <v>0</v>
      </c>
      <c r="O5" s="224">
        <f>IF(ISNA(VLOOKUP(B5,'[5]Změna příjmů'!$M$9:$N$208,2,0)),0,VLOOKUP(B5,'[5]Změna příjmů'!$M$9:$N$208,2,0))</f>
        <v>0</v>
      </c>
      <c r="P5" s="127">
        <f t="shared" si="3"/>
        <v>0</v>
      </c>
      <c r="Q5" s="224">
        <f>IF(ISNA(VLOOKUP(H5,'[6]Změna příjmů'!$M$9:$N$208,2,0)),0,VLOOKUP(H5,'[6]Změna příjmů'!$M$9:$N$208,2,0))</f>
        <v>0</v>
      </c>
      <c r="R5" s="127">
        <f aca="true" t="shared" si="4" ref="R5:R24">P5+Q5</f>
        <v>0</v>
      </c>
      <c r="S5" s="224">
        <f>IF(ISNA(VLOOKUP(J5,'[7]Změna příjmů'!$M$9:$N$208,2,0)),0,VLOOKUP(J5,'[7]Změna příjmů'!$M$9:$N$208,2,0))</f>
        <v>0</v>
      </c>
      <c r="T5" s="127">
        <f aca="true" t="shared" si="5" ref="T5:T24">R5+S5</f>
        <v>0</v>
      </c>
      <c r="U5" s="224">
        <f>IF(ISNA(VLOOKUP(L5,'[8]Změna příjmů'!$M$9:$N$208,2,0)),0,VLOOKUP(L5,'[8]Změna příjmů'!$M$9:$N$208,2,0))</f>
        <v>0</v>
      </c>
      <c r="V5" s="127">
        <f aca="true" t="shared" si="6" ref="V5:V24">T5+U5</f>
        <v>0</v>
      </c>
      <c r="W5" s="224">
        <f>IF(ISNA(VLOOKUP(J5,'[9]Změna příjmů'!$M$9:$N$208,2,0)),0,VLOOKUP(J5,'[9]Změna příjmů'!$M$9:$N$208,2,0))</f>
        <v>0</v>
      </c>
      <c r="X5" s="127">
        <f aca="true" t="shared" si="7" ref="X5:X24">V5+W5</f>
        <v>0</v>
      </c>
      <c r="Y5" s="224">
        <f>IF(ISNA(VLOOKUP(L5,'[10]Změna příjmů'!$M$9:$N$208,2,0)),0,VLOOKUP(L5,'[10]Změna příjmů'!$M$9:$N$208,2,0))</f>
        <v>0</v>
      </c>
      <c r="Z5" s="127">
        <f t="shared" si="0"/>
        <v>0</v>
      </c>
    </row>
    <row r="6" spans="1:26" ht="12.75">
      <c r="A6" s="124">
        <f t="shared" si="1"/>
        <v>8</v>
      </c>
      <c r="B6" s="128">
        <f>INDEX('Příjmy nedaňové'!$1:$10001,1,A6)</f>
        <v>2310</v>
      </c>
      <c r="C6" s="129" t="str">
        <f>INDEX('Příjmy nedaňové'!$1:$10001,2,A6)</f>
        <v>voda</v>
      </c>
      <c r="D6" s="130">
        <f>INDEX('Příjmy nedaňové'!$1:$10001,17,A6)</f>
        <v>338000</v>
      </c>
      <c r="E6" s="130">
        <f>INDEX('Příjmy nedaňové'!$1:$10001,29,A6)</f>
        <v>0</v>
      </c>
      <c r="F6" s="221">
        <f>INDEX('Příjmy nedaňové'!$1:$10001,30,A6)</f>
        <v>338000</v>
      </c>
      <c r="G6" s="224">
        <f>IF(ISNA(VLOOKUP($B6,'[1]Změna příjmů'!$M$9:$N$208,2,0)),0,VLOOKUP($B6,'[1]Změna příjmů'!$M$9:$N$208,2,0))</f>
        <v>0</v>
      </c>
      <c r="H6" s="127">
        <f t="shared" si="2"/>
        <v>338000</v>
      </c>
      <c r="I6" s="224">
        <f>IF(ISNA(VLOOKUP(D6,'[2]Změna příjmů'!$M$9:$N$208,2,0)),0,VLOOKUP(D6,'[2]Změna příjmů'!$M$9:$N$208,2,0))</f>
        <v>0</v>
      </c>
      <c r="J6" s="127">
        <f t="shared" si="3"/>
        <v>338000</v>
      </c>
      <c r="K6" s="224">
        <f>IF(ISNA(VLOOKUP($B6,'[3]Změna příjmů'!$M$9:$N$208,2,0)),0,VLOOKUP($B6,'[3]Změna příjmů'!$M$9:$N$208,2,0))</f>
        <v>0</v>
      </c>
      <c r="L6" s="127">
        <f t="shared" si="3"/>
        <v>338000</v>
      </c>
      <c r="M6" s="224">
        <f>IF(ISNA(VLOOKUP(B6,'[4]Změna příjmů'!$M$9:$N$208,2,0)),0,VLOOKUP(B6,'[4]Změna příjmů'!$M$9:$N$208,2,0))</f>
        <v>0</v>
      </c>
      <c r="N6" s="127">
        <f t="shared" si="3"/>
        <v>338000</v>
      </c>
      <c r="O6" s="224">
        <f>IF(ISNA(VLOOKUP(B6,'[5]Změna příjmů'!$M$9:$N$208,2,0)),0,VLOOKUP(B6,'[5]Změna příjmů'!$M$9:$N$208,2,0))</f>
        <v>0</v>
      </c>
      <c r="P6" s="127">
        <f t="shared" si="3"/>
        <v>338000</v>
      </c>
      <c r="Q6" s="224">
        <f>IF(ISNA(VLOOKUP(H6,'[6]Změna příjmů'!$M$9:$N$208,2,0)),0,VLOOKUP(H6,'[6]Změna příjmů'!$M$9:$N$208,2,0))</f>
        <v>0</v>
      </c>
      <c r="R6" s="127">
        <f t="shared" si="4"/>
        <v>338000</v>
      </c>
      <c r="S6" s="224">
        <f>IF(ISNA(VLOOKUP(J6,'[7]Změna příjmů'!$M$9:$N$208,2,0)),0,VLOOKUP(J6,'[7]Změna příjmů'!$M$9:$N$208,2,0))</f>
        <v>0</v>
      </c>
      <c r="T6" s="127">
        <f t="shared" si="5"/>
        <v>338000</v>
      </c>
      <c r="U6" s="224">
        <f>IF(ISNA(VLOOKUP(L6,'[8]Změna příjmů'!$M$9:$N$208,2,0)),0,VLOOKUP(L6,'[8]Změna příjmů'!$M$9:$N$208,2,0))</f>
        <v>0</v>
      </c>
      <c r="V6" s="127">
        <f t="shared" si="6"/>
        <v>338000</v>
      </c>
      <c r="W6" s="224">
        <f>IF(ISNA(VLOOKUP(J6,'[9]Změna příjmů'!$M$9:$N$208,2,0)),0,VLOOKUP(J6,'[9]Změna příjmů'!$M$9:$N$208,2,0))</f>
        <v>0</v>
      </c>
      <c r="X6" s="127">
        <f t="shared" si="7"/>
        <v>338000</v>
      </c>
      <c r="Y6" s="224">
        <f>IF(ISNA(VLOOKUP(L6,'[10]Změna příjmů'!$M$9:$N$208,2,0)),0,VLOOKUP(L6,'[10]Změna příjmů'!$M$9:$N$208,2,0))</f>
        <v>0</v>
      </c>
      <c r="Z6" s="127">
        <f t="shared" si="0"/>
        <v>338000</v>
      </c>
    </row>
    <row r="7" spans="1:26" ht="12.75">
      <c r="A7" s="124">
        <f t="shared" si="1"/>
        <v>9</v>
      </c>
      <c r="B7" s="128">
        <f>INDEX('Příjmy nedaňové'!$1:$10001,1,A7)</f>
        <v>3113</v>
      </c>
      <c r="C7" s="129" t="str">
        <f>INDEX('Příjmy nedaňové'!$1:$10001,2,A7)</f>
        <v>ZŠ</v>
      </c>
      <c r="D7" s="130">
        <f>INDEX('Příjmy nedaňové'!$1:$10001,17,A7)</f>
        <v>0</v>
      </c>
      <c r="E7" s="130">
        <f>INDEX('Příjmy nedaňové'!$1:$10001,29,A7)</f>
        <v>0</v>
      </c>
      <c r="F7" s="221">
        <f>INDEX('Příjmy nedaňové'!$1:$10001,30,A7)</f>
        <v>0</v>
      </c>
      <c r="G7" s="224">
        <f>IF(ISNA(VLOOKUP($B7,'[1]Změna příjmů'!$M$9:$N$208,2,0)),0,VLOOKUP($B7,'[1]Změna příjmů'!$M$9:$N$208,2,0))</f>
        <v>0</v>
      </c>
      <c r="H7" s="127">
        <f t="shared" si="2"/>
        <v>0</v>
      </c>
      <c r="I7" s="224">
        <f>IF(ISNA(VLOOKUP(D7,'[2]Změna příjmů'!$M$9:$N$208,2,0)),0,VLOOKUP(D7,'[2]Změna příjmů'!$M$9:$N$208,2,0))</f>
        <v>0</v>
      </c>
      <c r="J7" s="127">
        <f t="shared" si="3"/>
        <v>0</v>
      </c>
      <c r="K7" s="224">
        <f>IF(ISNA(VLOOKUP($B7,'[3]Změna příjmů'!$M$9:$N$208,2,0)),0,VLOOKUP($B7,'[3]Změna příjmů'!$M$9:$N$208,2,0))</f>
        <v>0</v>
      </c>
      <c r="L7" s="127">
        <f t="shared" si="3"/>
        <v>0</v>
      </c>
      <c r="M7" s="224">
        <f>IF(ISNA(VLOOKUP(B7,'[4]Změna příjmů'!$M$9:$N$208,2,0)),0,VLOOKUP(B7,'[4]Změna příjmů'!$M$9:$N$208,2,0))</f>
        <v>0</v>
      </c>
      <c r="N7" s="127">
        <f t="shared" si="3"/>
        <v>0</v>
      </c>
      <c r="O7" s="224">
        <f>IF(ISNA(VLOOKUP(B7,'[5]Změna příjmů'!$M$9:$N$208,2,0)),0,VLOOKUP(B7,'[5]Změna příjmů'!$M$9:$N$208,2,0))</f>
        <v>0</v>
      </c>
      <c r="P7" s="127">
        <f t="shared" si="3"/>
        <v>0</v>
      </c>
      <c r="Q7" s="224">
        <f>IF(ISNA(VLOOKUP(H7,'[6]Změna příjmů'!$M$9:$N$208,2,0)),0,VLOOKUP(H7,'[6]Změna příjmů'!$M$9:$N$208,2,0))</f>
        <v>0</v>
      </c>
      <c r="R7" s="127">
        <f t="shared" si="4"/>
        <v>0</v>
      </c>
      <c r="S7" s="224">
        <f>IF(ISNA(VLOOKUP(J7,'[7]Změna příjmů'!$M$9:$N$208,2,0)),0,VLOOKUP(J7,'[7]Změna příjmů'!$M$9:$N$208,2,0))</f>
        <v>0</v>
      </c>
      <c r="T7" s="127">
        <f t="shared" si="5"/>
        <v>0</v>
      </c>
      <c r="U7" s="224">
        <f>IF(ISNA(VLOOKUP(L7,'[8]Změna příjmů'!$M$9:$N$208,2,0)),0,VLOOKUP(L7,'[8]Změna příjmů'!$M$9:$N$208,2,0))</f>
        <v>0</v>
      </c>
      <c r="V7" s="127">
        <f t="shared" si="6"/>
        <v>0</v>
      </c>
      <c r="W7" s="224">
        <f>IF(ISNA(VLOOKUP(J7,'[9]Změna příjmů'!$M$9:$N$208,2,0)),0,VLOOKUP(J7,'[9]Změna příjmů'!$M$9:$N$208,2,0))</f>
        <v>0</v>
      </c>
      <c r="X7" s="127">
        <f t="shared" si="7"/>
        <v>0</v>
      </c>
      <c r="Y7" s="224">
        <f>IF(ISNA(VLOOKUP(L7,'[10]Změna příjmů'!$M$9:$N$208,2,0)),0,VLOOKUP(L7,'[10]Změna příjmů'!$M$9:$N$208,2,0))</f>
        <v>0</v>
      </c>
      <c r="Z7" s="127">
        <f t="shared" si="0"/>
        <v>0</v>
      </c>
    </row>
    <row r="8" spans="1:26" ht="12.75">
      <c r="A8" s="124">
        <f t="shared" si="1"/>
        <v>10</v>
      </c>
      <c r="B8" s="128">
        <f>INDEX('Příjmy nedaňové'!$1:$10001,1,A8)</f>
        <v>3319</v>
      </c>
      <c r="C8" s="129" t="str">
        <f>INDEX('Příjmy nedaňové'!$1:$10001,2,A8)</f>
        <v>KD</v>
      </c>
      <c r="D8" s="130">
        <f>INDEX('Příjmy nedaňové'!$1:$10001,17,A8)</f>
        <v>5000</v>
      </c>
      <c r="E8" s="130">
        <f>INDEX('Příjmy nedaňové'!$1:$10001,29,A8)</f>
        <v>0</v>
      </c>
      <c r="F8" s="221">
        <f>INDEX('Příjmy nedaňové'!$1:$10001,30,A8)</f>
        <v>5000</v>
      </c>
      <c r="G8" s="224">
        <f>IF(ISNA(VLOOKUP($B8,'[1]Změna příjmů'!$M$9:$N$208,2,0)),0,VLOOKUP($B8,'[1]Změna příjmů'!$M$9:$N$208,2,0))</f>
        <v>0</v>
      </c>
      <c r="H8" s="127">
        <f t="shared" si="2"/>
        <v>5000</v>
      </c>
      <c r="I8" s="224">
        <f>IF(ISNA(VLOOKUP(D8,'[2]Změna příjmů'!$M$9:$N$208,2,0)),0,VLOOKUP(D8,'[2]Změna příjmů'!$M$9:$N$208,2,0))</f>
        <v>0</v>
      </c>
      <c r="J8" s="127">
        <f t="shared" si="3"/>
        <v>5000</v>
      </c>
      <c r="K8" s="224">
        <f>IF(ISNA(VLOOKUP($B8,'[3]Změna příjmů'!$M$9:$N$208,2,0)),0,VLOOKUP($B8,'[3]Změna příjmů'!$M$9:$N$208,2,0))</f>
        <v>0</v>
      </c>
      <c r="L8" s="127">
        <f t="shared" si="3"/>
        <v>5000</v>
      </c>
      <c r="M8" s="224">
        <f>IF(ISNA(VLOOKUP(B8,'[4]Změna příjmů'!$M$9:$N$208,2,0)),0,VLOOKUP(B8,'[4]Změna příjmů'!$M$9:$N$208,2,0))</f>
        <v>0</v>
      </c>
      <c r="N8" s="127">
        <f t="shared" si="3"/>
        <v>5000</v>
      </c>
      <c r="O8" s="224">
        <f>IF(ISNA(VLOOKUP(B8,'[5]Změna příjmů'!$M$9:$N$208,2,0)),0,VLOOKUP(B8,'[5]Změna příjmů'!$M$9:$N$208,2,0))</f>
        <v>0</v>
      </c>
      <c r="P8" s="127">
        <f t="shared" si="3"/>
        <v>5000</v>
      </c>
      <c r="Q8" s="224">
        <f>IF(ISNA(VLOOKUP(H8,'[6]Změna příjmů'!$M$9:$N$208,2,0)),0,VLOOKUP(H8,'[6]Změna příjmů'!$M$9:$N$208,2,0))</f>
        <v>0</v>
      </c>
      <c r="R8" s="127">
        <f t="shared" si="4"/>
        <v>5000</v>
      </c>
      <c r="S8" s="224">
        <f>IF(ISNA(VLOOKUP(J8,'[7]Změna příjmů'!$M$9:$N$208,2,0)),0,VLOOKUP(J8,'[7]Změna příjmů'!$M$9:$N$208,2,0))</f>
        <v>0</v>
      </c>
      <c r="T8" s="127">
        <f t="shared" si="5"/>
        <v>5000</v>
      </c>
      <c r="U8" s="224">
        <f>IF(ISNA(VLOOKUP(L8,'[8]Změna příjmů'!$M$9:$N$208,2,0)),0,VLOOKUP(L8,'[8]Změna příjmů'!$M$9:$N$208,2,0))</f>
        <v>0</v>
      </c>
      <c r="V8" s="127">
        <f t="shared" si="6"/>
        <v>5000</v>
      </c>
      <c r="W8" s="224">
        <f>IF(ISNA(VLOOKUP(J8,'[9]Změna příjmů'!$M$9:$N$208,2,0)),0,VLOOKUP(J8,'[9]Změna příjmů'!$M$9:$N$208,2,0))</f>
        <v>0</v>
      </c>
      <c r="X8" s="127">
        <f t="shared" si="7"/>
        <v>5000</v>
      </c>
      <c r="Y8" s="224">
        <f>IF(ISNA(VLOOKUP(L8,'[10]Změna příjmů'!$M$9:$N$208,2,0)),0,VLOOKUP(L8,'[10]Změna příjmů'!$M$9:$N$208,2,0))</f>
        <v>0</v>
      </c>
      <c r="Z8" s="127">
        <f t="shared" si="0"/>
        <v>5000</v>
      </c>
    </row>
    <row r="9" spans="1:26" ht="12.75">
      <c r="A9" s="124">
        <f t="shared" si="1"/>
        <v>11</v>
      </c>
      <c r="B9" s="128">
        <f>INDEX('Příjmy nedaňové'!$1:$10001,1,A9)</f>
        <v>3412</v>
      </c>
      <c r="C9" s="129" t="str">
        <f>INDEX('Příjmy nedaňové'!$1:$10001,2,A9)</f>
        <v>sport</v>
      </c>
      <c r="D9" s="130">
        <f>INDEX('Příjmy nedaňové'!$1:$10001,17,A9)</f>
        <v>30000</v>
      </c>
      <c r="E9" s="130">
        <f>INDEX('Příjmy nedaňové'!$1:$10001,29,A9)</f>
        <v>0</v>
      </c>
      <c r="F9" s="221">
        <f>INDEX('Příjmy nedaňové'!$1:$10001,30,A9)</f>
        <v>30000</v>
      </c>
      <c r="G9" s="224">
        <f>IF(ISNA(VLOOKUP($B9,'[1]Změna příjmů'!$M$9:$N$208,2,0)),0,VLOOKUP($B9,'[1]Změna příjmů'!$M$9:$N$208,2,0))</f>
        <v>0</v>
      </c>
      <c r="H9" s="127">
        <f t="shared" si="2"/>
        <v>30000</v>
      </c>
      <c r="I9" s="224">
        <f>IF(ISNA(VLOOKUP(D9,'[2]Změna příjmů'!$M$9:$N$208,2,0)),0,VLOOKUP(D9,'[2]Změna příjmů'!$M$9:$N$208,2,0))</f>
        <v>0</v>
      </c>
      <c r="J9" s="127">
        <f t="shared" si="3"/>
        <v>30000</v>
      </c>
      <c r="K9" s="224">
        <f>IF(ISNA(VLOOKUP($B9,'[3]Změna příjmů'!$M$9:$N$208,2,0)),0,VLOOKUP($B9,'[3]Změna příjmů'!$M$9:$N$208,2,0))</f>
        <v>0</v>
      </c>
      <c r="L9" s="127">
        <f t="shared" si="3"/>
        <v>30000</v>
      </c>
      <c r="M9" s="224">
        <f>IF(ISNA(VLOOKUP(B9,'[4]Změna příjmů'!$M$9:$N$208,2,0)),0,VLOOKUP(B9,'[4]Změna příjmů'!$M$9:$N$208,2,0))</f>
        <v>0</v>
      </c>
      <c r="N9" s="127">
        <f t="shared" si="3"/>
        <v>30000</v>
      </c>
      <c r="O9" s="224">
        <f>IF(ISNA(VLOOKUP(B9,'[5]Změna příjmů'!$M$9:$N$208,2,0)),0,VLOOKUP(B9,'[5]Změna příjmů'!$M$9:$N$208,2,0))</f>
        <v>0</v>
      </c>
      <c r="P9" s="127">
        <f t="shared" si="3"/>
        <v>30000</v>
      </c>
      <c r="Q9" s="224">
        <f>IF(ISNA(VLOOKUP(H9,'[6]Změna příjmů'!$M$9:$N$208,2,0)),0,VLOOKUP(H9,'[6]Změna příjmů'!$M$9:$N$208,2,0))</f>
        <v>0</v>
      </c>
      <c r="R9" s="127">
        <f t="shared" si="4"/>
        <v>30000</v>
      </c>
      <c r="S9" s="224">
        <f>IF(ISNA(VLOOKUP(J9,'[7]Změna příjmů'!$M$9:$N$208,2,0)),0,VLOOKUP(J9,'[7]Změna příjmů'!$M$9:$N$208,2,0))</f>
        <v>0</v>
      </c>
      <c r="T9" s="127">
        <f t="shared" si="5"/>
        <v>30000</v>
      </c>
      <c r="U9" s="224">
        <f>IF(ISNA(VLOOKUP(L9,'[8]Změna příjmů'!$M$9:$N$208,2,0)),0,VLOOKUP(L9,'[8]Změna příjmů'!$M$9:$N$208,2,0))</f>
        <v>0</v>
      </c>
      <c r="V9" s="127">
        <f t="shared" si="6"/>
        <v>30000</v>
      </c>
      <c r="W9" s="224">
        <f>IF(ISNA(VLOOKUP(J9,'[9]Změna příjmů'!$M$9:$N$208,2,0)),0,VLOOKUP(J9,'[9]Změna příjmů'!$M$9:$N$208,2,0))</f>
        <v>0</v>
      </c>
      <c r="X9" s="127">
        <f t="shared" si="7"/>
        <v>30000</v>
      </c>
      <c r="Y9" s="224">
        <f>IF(ISNA(VLOOKUP(L9,'[10]Změna příjmů'!$M$9:$N$208,2,0)),0,VLOOKUP(L9,'[10]Změna příjmů'!$M$9:$N$208,2,0))</f>
        <v>0</v>
      </c>
      <c r="Z9" s="127">
        <f t="shared" si="0"/>
        <v>30000</v>
      </c>
    </row>
    <row r="10" spans="1:26" ht="12.75">
      <c r="A10" s="124">
        <f t="shared" si="1"/>
        <v>12</v>
      </c>
      <c r="B10" s="128">
        <f>INDEX('Příjmy nedaňové'!$1:$10001,1,A10)</f>
        <v>3519</v>
      </c>
      <c r="C10" s="129" t="str">
        <f>INDEX('Příjmy nedaňové'!$1:$10001,2,A10)</f>
        <v>zdr. stř.</v>
      </c>
      <c r="D10" s="130">
        <f>INDEX('Příjmy nedaňové'!$1:$10001,17,A10)</f>
        <v>5000</v>
      </c>
      <c r="E10" s="130">
        <f>INDEX('Příjmy nedaňové'!$1:$10001,29,A10)</f>
        <v>0</v>
      </c>
      <c r="F10" s="221">
        <f>INDEX('Příjmy nedaňové'!$1:$10001,30,A10)</f>
        <v>5000</v>
      </c>
      <c r="G10" s="224">
        <f>IF(ISNA(VLOOKUP($B10,'[1]Změna příjmů'!$M$9:$N$208,2,0)),0,VLOOKUP($B10,'[1]Změna příjmů'!$M$9:$N$208,2,0))</f>
        <v>0</v>
      </c>
      <c r="H10" s="127">
        <f t="shared" si="2"/>
        <v>5000</v>
      </c>
      <c r="I10" s="224">
        <f>IF(ISNA(VLOOKUP(D10,'[2]Změna příjmů'!$M$9:$N$208,2,0)),0,VLOOKUP(D10,'[2]Změna příjmů'!$M$9:$N$208,2,0))</f>
        <v>0</v>
      </c>
      <c r="J10" s="127">
        <f t="shared" si="3"/>
        <v>5000</v>
      </c>
      <c r="K10" s="224">
        <f>IF(ISNA(VLOOKUP($B10,'[3]Změna příjmů'!$M$9:$N$208,2,0)),0,VLOOKUP($B10,'[3]Změna příjmů'!$M$9:$N$208,2,0))</f>
        <v>0</v>
      </c>
      <c r="L10" s="127">
        <f t="shared" si="3"/>
        <v>5000</v>
      </c>
      <c r="M10" s="224">
        <f>IF(ISNA(VLOOKUP(B10,'[4]Změna příjmů'!$M$9:$N$208,2,0)),0,VLOOKUP(B10,'[4]Změna příjmů'!$M$9:$N$208,2,0))</f>
        <v>0</v>
      </c>
      <c r="N10" s="127">
        <f t="shared" si="3"/>
        <v>5000</v>
      </c>
      <c r="O10" s="224">
        <f>IF(ISNA(VLOOKUP(B10,'[5]Změna příjmů'!$M$9:$N$208,2,0)),0,VLOOKUP(B10,'[5]Změna příjmů'!$M$9:$N$208,2,0))</f>
        <v>0</v>
      </c>
      <c r="P10" s="127">
        <f t="shared" si="3"/>
        <v>5000</v>
      </c>
      <c r="Q10" s="224">
        <f>IF(ISNA(VLOOKUP(H10,'[6]Změna příjmů'!$M$9:$N$208,2,0)),0,VLOOKUP(H10,'[6]Změna příjmů'!$M$9:$N$208,2,0))</f>
        <v>0</v>
      </c>
      <c r="R10" s="127">
        <f t="shared" si="4"/>
        <v>5000</v>
      </c>
      <c r="S10" s="224">
        <f>IF(ISNA(VLOOKUP(J10,'[7]Změna příjmů'!$M$9:$N$208,2,0)),0,VLOOKUP(J10,'[7]Změna příjmů'!$M$9:$N$208,2,0))</f>
        <v>0</v>
      </c>
      <c r="T10" s="127">
        <f t="shared" si="5"/>
        <v>5000</v>
      </c>
      <c r="U10" s="224">
        <f>IF(ISNA(VLOOKUP(L10,'[8]Změna příjmů'!$M$9:$N$208,2,0)),0,VLOOKUP(L10,'[8]Změna příjmů'!$M$9:$N$208,2,0))</f>
        <v>0</v>
      </c>
      <c r="V10" s="127">
        <f t="shared" si="6"/>
        <v>5000</v>
      </c>
      <c r="W10" s="224">
        <f>IF(ISNA(VLOOKUP(J10,'[9]Změna příjmů'!$M$9:$N$208,2,0)),0,VLOOKUP(J10,'[9]Změna příjmů'!$M$9:$N$208,2,0))</f>
        <v>0</v>
      </c>
      <c r="X10" s="127">
        <f t="shared" si="7"/>
        <v>5000</v>
      </c>
      <c r="Y10" s="224">
        <f>IF(ISNA(VLOOKUP(L10,'[10]Změna příjmů'!$M$9:$N$208,2,0)),0,VLOOKUP(L10,'[10]Změna příjmů'!$M$9:$N$208,2,0))</f>
        <v>0</v>
      </c>
      <c r="Z10" s="127">
        <f t="shared" si="0"/>
        <v>5000</v>
      </c>
    </row>
    <row r="11" spans="1:26" ht="12.75">
      <c r="A11" s="124">
        <f t="shared" si="1"/>
        <v>13</v>
      </c>
      <c r="B11" s="128">
        <f>INDEX('Příjmy nedaňové'!$1:$10001,1,A11)</f>
        <v>3612</v>
      </c>
      <c r="C11" s="129" t="str">
        <f>INDEX('Příjmy nedaňové'!$1:$10001,2,A11)</f>
        <v>byty</v>
      </c>
      <c r="D11" s="130">
        <f>INDEX('Příjmy nedaňové'!$1:$10001,17,A11)</f>
        <v>700000</v>
      </c>
      <c r="E11" s="130">
        <f>INDEX('Příjmy nedaňové'!$1:$10001,29,A11)</f>
        <v>0</v>
      </c>
      <c r="F11" s="221">
        <f>INDEX('Příjmy nedaňové'!$1:$10001,30,A11)</f>
        <v>700000</v>
      </c>
      <c r="G11" s="224">
        <f>IF(ISNA(VLOOKUP($B11,'[1]Změna příjmů'!$M$9:$N$208,2,0)),0,VLOOKUP($B11,'[1]Změna příjmů'!$M$9:$N$208,2,0))</f>
        <v>0</v>
      </c>
      <c r="H11" s="127">
        <f t="shared" si="2"/>
        <v>700000</v>
      </c>
      <c r="I11" s="224">
        <f>IF(ISNA(VLOOKUP(D11,'[2]Změna příjmů'!$M$9:$N$208,2,0)),0,VLOOKUP(D11,'[2]Změna příjmů'!$M$9:$N$208,2,0))</f>
        <v>0</v>
      </c>
      <c r="J11" s="127">
        <f t="shared" si="3"/>
        <v>700000</v>
      </c>
      <c r="K11" s="224">
        <f>IF(ISNA(VLOOKUP($B11,'[3]Změna příjmů'!$M$9:$N$208,2,0)),0,VLOOKUP($B11,'[3]Změna příjmů'!$M$9:$N$208,2,0))</f>
        <v>0</v>
      </c>
      <c r="L11" s="127">
        <f t="shared" si="3"/>
        <v>700000</v>
      </c>
      <c r="M11" s="224">
        <f>IF(ISNA(VLOOKUP(B11,'[4]Změna příjmů'!$M$9:$N$208,2,0)),0,VLOOKUP(B11,'[4]Změna příjmů'!$M$9:$N$208,2,0))</f>
        <v>0</v>
      </c>
      <c r="N11" s="127">
        <f t="shared" si="3"/>
        <v>700000</v>
      </c>
      <c r="O11" s="224">
        <f>IF(ISNA(VLOOKUP(B11,'[5]Změna příjmů'!$M$9:$N$208,2,0)),0,VLOOKUP(B11,'[5]Změna příjmů'!$M$9:$N$208,2,0))</f>
        <v>0</v>
      </c>
      <c r="P11" s="127">
        <f t="shared" si="3"/>
        <v>700000</v>
      </c>
      <c r="Q11" s="224">
        <f>IF(ISNA(VLOOKUP(H11,'[6]Změna příjmů'!$M$9:$N$208,2,0)),0,VLOOKUP(H11,'[6]Změna příjmů'!$M$9:$N$208,2,0))</f>
        <v>0</v>
      </c>
      <c r="R11" s="127">
        <f t="shared" si="4"/>
        <v>700000</v>
      </c>
      <c r="S11" s="224">
        <f>IF(ISNA(VLOOKUP(J11,'[7]Změna příjmů'!$M$9:$N$208,2,0)),0,VLOOKUP(J11,'[7]Změna příjmů'!$M$9:$N$208,2,0))</f>
        <v>0</v>
      </c>
      <c r="T11" s="127">
        <f t="shared" si="5"/>
        <v>700000</v>
      </c>
      <c r="U11" s="224">
        <f>IF(ISNA(VLOOKUP(L11,'[8]Změna příjmů'!$M$9:$N$208,2,0)),0,VLOOKUP(L11,'[8]Změna příjmů'!$M$9:$N$208,2,0))</f>
        <v>0</v>
      </c>
      <c r="V11" s="127">
        <f t="shared" si="6"/>
        <v>700000</v>
      </c>
      <c r="W11" s="224">
        <f>IF(ISNA(VLOOKUP(J11,'[9]Změna příjmů'!$M$9:$N$208,2,0)),0,VLOOKUP(J11,'[9]Změna příjmů'!$M$9:$N$208,2,0))</f>
        <v>0</v>
      </c>
      <c r="X11" s="127">
        <f t="shared" si="7"/>
        <v>700000</v>
      </c>
      <c r="Y11" s="224">
        <f>IF(ISNA(VLOOKUP(L11,'[10]Změna příjmů'!$M$9:$N$208,2,0)),0,VLOOKUP(L11,'[10]Změna příjmů'!$M$9:$N$208,2,0))</f>
        <v>0</v>
      </c>
      <c r="Z11" s="127">
        <f t="shared" si="0"/>
        <v>700000</v>
      </c>
    </row>
    <row r="12" spans="1:26" ht="12.75">
      <c r="A12" s="124">
        <f t="shared" si="1"/>
        <v>14</v>
      </c>
      <c r="B12" s="128">
        <f>INDEX('Příjmy nedaňové'!$1:$10001,1,A12)</f>
        <v>3632</v>
      </c>
      <c r="C12" s="129" t="str">
        <f>INDEX('Příjmy nedaňové'!$1:$10001,2,A12)</f>
        <v>hřbitov</v>
      </c>
      <c r="D12" s="130">
        <f>INDEX('Příjmy nedaňové'!$1:$10001,17,A12)</f>
        <v>19000</v>
      </c>
      <c r="E12" s="130">
        <f>INDEX('Příjmy nedaňové'!$1:$10001,29,A12)</f>
        <v>0</v>
      </c>
      <c r="F12" s="221">
        <f>INDEX('Příjmy nedaňové'!$1:$10001,30,A12)</f>
        <v>19000</v>
      </c>
      <c r="G12" s="224">
        <f>IF(ISNA(VLOOKUP($B12,'[1]Změna příjmů'!$M$9:$N$208,2,0)),0,VLOOKUP($B12,'[1]Změna příjmů'!$M$9:$N$208,2,0))</f>
        <v>0</v>
      </c>
      <c r="H12" s="127">
        <f t="shared" si="2"/>
        <v>19000</v>
      </c>
      <c r="I12" s="224">
        <f>IF(ISNA(VLOOKUP(D12,'[2]Změna příjmů'!$M$9:$N$208,2,0)),0,VLOOKUP(D12,'[2]Změna příjmů'!$M$9:$N$208,2,0))</f>
        <v>0</v>
      </c>
      <c r="J12" s="127">
        <f t="shared" si="3"/>
        <v>19000</v>
      </c>
      <c r="K12" s="224">
        <f>IF(ISNA(VLOOKUP(B12,'[3]Změna příjmů'!$M$9:$N$208,2,0)),0,VLOOKUP(B12,'[3]Změna příjmů'!$M$9:$N$208,2,0))</f>
        <v>0</v>
      </c>
      <c r="L12" s="127">
        <f t="shared" si="3"/>
        <v>19000</v>
      </c>
      <c r="M12" s="224">
        <f>IF(ISNA(VLOOKUP(B12,'[4]Změna příjmů'!$M$9:$N$208,2,0)),0,VLOOKUP(B12,'[4]Změna příjmů'!$M$9:$N$208,2,0))</f>
        <v>0</v>
      </c>
      <c r="N12" s="127">
        <f t="shared" si="3"/>
        <v>19000</v>
      </c>
      <c r="O12" s="224">
        <f>IF(ISNA(VLOOKUP(B12,'[5]Změna příjmů'!$M$9:$N$208,2,0)),0,VLOOKUP(B12,'[5]Změna příjmů'!$M$9:$N$208,2,0))</f>
        <v>0</v>
      </c>
      <c r="P12" s="127">
        <f t="shared" si="3"/>
        <v>19000</v>
      </c>
      <c r="Q12" s="224">
        <f>IF(ISNA(VLOOKUP(H12,'[6]Změna příjmů'!$M$9:$N$208,2,0)),0,VLOOKUP(H12,'[6]Změna příjmů'!$M$9:$N$208,2,0))</f>
        <v>0</v>
      </c>
      <c r="R12" s="127">
        <f t="shared" si="4"/>
        <v>19000</v>
      </c>
      <c r="S12" s="224">
        <f>IF(ISNA(VLOOKUP(J12,'[7]Změna příjmů'!$M$9:$N$208,2,0)),0,VLOOKUP(J12,'[7]Změna příjmů'!$M$9:$N$208,2,0))</f>
        <v>0</v>
      </c>
      <c r="T12" s="127">
        <f t="shared" si="5"/>
        <v>19000</v>
      </c>
      <c r="U12" s="224">
        <f>IF(ISNA(VLOOKUP(L12,'[8]Změna příjmů'!$M$9:$N$208,2,0)),0,VLOOKUP(L12,'[8]Změna příjmů'!$M$9:$N$208,2,0))</f>
        <v>0</v>
      </c>
      <c r="V12" s="127">
        <f t="shared" si="6"/>
        <v>19000</v>
      </c>
      <c r="W12" s="224">
        <f>IF(ISNA(VLOOKUP(J12,'[9]Změna příjmů'!$M$9:$N$208,2,0)),0,VLOOKUP(J12,'[9]Změna příjmů'!$M$9:$N$208,2,0))</f>
        <v>0</v>
      </c>
      <c r="X12" s="127">
        <f t="shared" si="7"/>
        <v>19000</v>
      </c>
      <c r="Y12" s="224">
        <f>IF(ISNA(VLOOKUP(L12,'[10]Změna příjmů'!$M$9:$N$208,2,0)),0,VLOOKUP(L12,'[10]Změna příjmů'!$M$9:$N$208,2,0))</f>
        <v>0</v>
      </c>
      <c r="Z12" s="127">
        <f t="shared" si="0"/>
        <v>19000</v>
      </c>
    </row>
    <row r="13" spans="1:26" ht="12.75">
      <c r="A13" s="124">
        <f t="shared" si="1"/>
        <v>15</v>
      </c>
      <c r="B13" s="128">
        <f>INDEX('Příjmy nedaňové'!$1:$10001,1,A13)</f>
        <v>3634</v>
      </c>
      <c r="C13" s="129" t="str">
        <f>INDEX('Příjmy nedaňové'!$1:$10001,2,A13)</f>
        <v>CZT</v>
      </c>
      <c r="D13" s="130">
        <f>INDEX('Příjmy nedaňové'!$1:$10001,17,A13)</f>
        <v>1000000</v>
      </c>
      <c r="E13" s="130">
        <f>INDEX('Příjmy nedaňové'!$1:$10001,29,A13)</f>
        <v>0</v>
      </c>
      <c r="F13" s="221">
        <f>INDEX('Příjmy nedaňové'!$1:$10001,30,A13)</f>
        <v>1000000</v>
      </c>
      <c r="G13" s="224">
        <f>IF(ISNA(VLOOKUP($B13,'[1]Změna příjmů'!$M$9:$N$208,2,0)),0,VLOOKUP($B13,'[1]Změna příjmů'!$M$9:$N$208,2,0))</f>
        <v>0</v>
      </c>
      <c r="H13" s="127">
        <f t="shared" si="2"/>
        <v>1000000</v>
      </c>
      <c r="I13" s="224">
        <f>IF(ISNA(VLOOKUP(D13,'[2]Změna příjmů'!$M$9:$N$208,2,0)),0,VLOOKUP(D13,'[2]Změna příjmů'!$M$9:$N$208,2,0))</f>
        <v>0</v>
      </c>
      <c r="J13" s="127">
        <f t="shared" si="3"/>
        <v>1000000</v>
      </c>
      <c r="K13" s="224">
        <f>IF(ISNA(VLOOKUP(B13,'[3]Změna příjmů'!$M$9:$N$208,2,0)),0,VLOOKUP(B13,'[3]Změna příjmů'!$M$9:$N$208,2,0))</f>
        <v>0</v>
      </c>
      <c r="L13" s="127">
        <f t="shared" si="3"/>
        <v>1000000</v>
      </c>
      <c r="M13" s="224">
        <f>IF(ISNA(VLOOKUP(B13,'[4]Změna příjmů'!$M$9:$N$208,2,0)),0,VLOOKUP(B13,'[4]Změna příjmů'!$M$9:$N$208,2,0))</f>
        <v>0</v>
      </c>
      <c r="N13" s="127">
        <f t="shared" si="3"/>
        <v>1000000</v>
      </c>
      <c r="O13" s="224">
        <f>IF(ISNA(VLOOKUP(B13,'[5]Změna příjmů'!$M$9:$N$208,2,0)),0,VLOOKUP(B13,'[5]Změna příjmů'!$M$9:$N$208,2,0))</f>
        <v>0</v>
      </c>
      <c r="P13" s="127">
        <f t="shared" si="3"/>
        <v>1000000</v>
      </c>
      <c r="Q13" s="224">
        <f>IF(ISNA(VLOOKUP(H13,'[6]Změna příjmů'!$M$9:$N$208,2,0)),0,VLOOKUP(H13,'[6]Změna příjmů'!$M$9:$N$208,2,0))</f>
        <v>0</v>
      </c>
      <c r="R13" s="127">
        <f t="shared" si="4"/>
        <v>1000000</v>
      </c>
      <c r="S13" s="224">
        <f>IF(ISNA(VLOOKUP(J13,'[7]Změna příjmů'!$M$9:$N$208,2,0)),0,VLOOKUP(J13,'[7]Změna příjmů'!$M$9:$N$208,2,0))</f>
        <v>0</v>
      </c>
      <c r="T13" s="127">
        <f t="shared" si="5"/>
        <v>1000000</v>
      </c>
      <c r="U13" s="224">
        <f>IF(ISNA(VLOOKUP(L13,'[8]Změna příjmů'!$M$9:$N$208,2,0)),0,VLOOKUP(L13,'[8]Změna příjmů'!$M$9:$N$208,2,0))</f>
        <v>0</v>
      </c>
      <c r="V13" s="127">
        <f t="shared" si="6"/>
        <v>1000000</v>
      </c>
      <c r="W13" s="224">
        <f>IF(ISNA(VLOOKUP(J13,'[9]Změna příjmů'!$M$9:$N$208,2,0)),0,VLOOKUP(J13,'[9]Změna příjmů'!$M$9:$N$208,2,0))</f>
        <v>0</v>
      </c>
      <c r="X13" s="127">
        <f t="shared" si="7"/>
        <v>1000000</v>
      </c>
      <c r="Y13" s="224">
        <f>IF(ISNA(VLOOKUP(L13,'[10]Změna příjmů'!$M$9:$N$208,2,0)),0,VLOOKUP(L13,'[10]Změna příjmů'!$M$9:$N$208,2,0))</f>
        <v>0</v>
      </c>
      <c r="Z13" s="127">
        <f t="shared" si="0"/>
        <v>1000000</v>
      </c>
    </row>
    <row r="14" spans="1:26" ht="12.75">
      <c r="A14" s="124">
        <f t="shared" si="1"/>
        <v>16</v>
      </c>
      <c r="B14" s="128">
        <f>INDEX('Příjmy nedaňové'!$1:$10001,1,A14)</f>
        <v>3722</v>
      </c>
      <c r="C14" s="129" t="str">
        <f>INDEX('Příjmy nedaňové'!$1:$10001,2,A14)</f>
        <v>EKO-KOM</v>
      </c>
      <c r="D14" s="130">
        <f>INDEX('Příjmy nedaňové'!$1:$10001,17,A14)</f>
        <v>60000</v>
      </c>
      <c r="E14" s="130">
        <f>INDEX('Příjmy nedaňové'!$1:$10001,29,A14)</f>
        <v>0</v>
      </c>
      <c r="F14" s="221">
        <f>INDEX('Příjmy nedaňové'!$1:$10001,30,A14)</f>
        <v>60000</v>
      </c>
      <c r="G14" s="224">
        <f>IF(ISNA(VLOOKUP($B14,'[1]Změna příjmů'!$M$9:$N$208,2,0)),0,VLOOKUP($B14,'[1]Změna příjmů'!$M$9:$N$208,2,0))</f>
        <v>0</v>
      </c>
      <c r="H14" s="127">
        <f t="shared" si="2"/>
        <v>60000</v>
      </c>
      <c r="I14" s="224">
        <f>IF(ISNA(VLOOKUP(D14,'[2]Změna příjmů'!$M$9:$N$208,2,0)),0,VLOOKUP(D14,'[2]Změna příjmů'!$M$9:$N$208,2,0))</f>
        <v>0</v>
      </c>
      <c r="J14" s="127">
        <f t="shared" si="3"/>
        <v>60000</v>
      </c>
      <c r="K14" s="224">
        <f>IF(ISNA(VLOOKUP(B14,'[3]Změna příjmů'!$M$9:$N$208,2,0)),0,VLOOKUP(B14,'[3]Změna příjmů'!$M$9:$N$208,2,0))</f>
        <v>0</v>
      </c>
      <c r="L14" s="127">
        <f t="shared" si="3"/>
        <v>60000</v>
      </c>
      <c r="M14" s="224">
        <f>IF(ISNA(VLOOKUP(B14,'[4]Změna příjmů'!$M$9:$N$208,2,0)),0,VLOOKUP(B14,'[4]Změna příjmů'!$M$9:$N$208,2,0))</f>
        <v>0</v>
      </c>
      <c r="N14" s="127">
        <f t="shared" si="3"/>
        <v>60000</v>
      </c>
      <c r="O14" s="224">
        <f>IF(ISNA(VLOOKUP(B14,'[5]Změna příjmů'!$M$9:$N$208,2,0)),0,VLOOKUP(B14,'[5]Změna příjmů'!$M$9:$N$208,2,0))</f>
        <v>0</v>
      </c>
      <c r="P14" s="127">
        <f t="shared" si="3"/>
        <v>60000</v>
      </c>
      <c r="Q14" s="224">
        <f>IF(ISNA(VLOOKUP(H14,'[6]Změna příjmů'!$M$9:$N$208,2,0)),0,VLOOKUP(H14,'[6]Změna příjmů'!$M$9:$N$208,2,0))</f>
        <v>0</v>
      </c>
      <c r="R14" s="127">
        <f t="shared" si="4"/>
        <v>60000</v>
      </c>
      <c r="S14" s="224">
        <f>IF(ISNA(VLOOKUP(J14,'[7]Změna příjmů'!$M$9:$N$208,2,0)),0,VLOOKUP(J14,'[7]Změna příjmů'!$M$9:$N$208,2,0))</f>
        <v>0</v>
      </c>
      <c r="T14" s="127">
        <f t="shared" si="5"/>
        <v>60000</v>
      </c>
      <c r="U14" s="224">
        <f>IF(ISNA(VLOOKUP(L14,'[8]Změna příjmů'!$M$9:$N$208,2,0)),0,VLOOKUP(L14,'[8]Změna příjmů'!$M$9:$N$208,2,0))</f>
        <v>0</v>
      </c>
      <c r="V14" s="127">
        <f t="shared" si="6"/>
        <v>60000</v>
      </c>
      <c r="W14" s="224">
        <f>IF(ISNA(VLOOKUP(J14,'[9]Změna příjmů'!$M$9:$N$208,2,0)),0,VLOOKUP(J14,'[9]Změna příjmů'!$M$9:$N$208,2,0))</f>
        <v>0</v>
      </c>
      <c r="X14" s="127">
        <f t="shared" si="7"/>
        <v>60000</v>
      </c>
      <c r="Y14" s="224">
        <f>IF(ISNA(VLOOKUP(L14,'[10]Změna příjmů'!$M$9:$N$208,2,0)),0,VLOOKUP(L14,'[10]Změna příjmů'!$M$9:$N$208,2,0))</f>
        <v>0</v>
      </c>
      <c r="Z14" s="127">
        <f t="shared" si="0"/>
        <v>60000</v>
      </c>
    </row>
    <row r="15" spans="1:26" ht="12.75">
      <c r="A15" s="124">
        <f t="shared" si="1"/>
        <v>17</v>
      </c>
      <c r="B15" s="128">
        <f>INDEX('Příjmy nedaňové'!$1:$10001,1,A15)</f>
        <v>4319</v>
      </c>
      <c r="C15" s="129" t="str">
        <f>INDEX('Příjmy nedaňové'!$1:$10001,2,A15)</f>
        <v>Citroen Bus</v>
      </c>
      <c r="D15" s="130">
        <f>INDEX('Příjmy nedaňové'!$1:$10001,17,A15)</f>
        <v>25000</v>
      </c>
      <c r="E15" s="130">
        <f>INDEX('Příjmy nedaňové'!$1:$10001,29,A15)</f>
        <v>0</v>
      </c>
      <c r="F15" s="221">
        <f>INDEX('Příjmy nedaňové'!$1:$10001,30,A15)</f>
        <v>25000</v>
      </c>
      <c r="G15" s="224">
        <f>IF(ISNA(VLOOKUP($B15,'[1]Změna příjmů'!$M$9:$N$208,2,0)),0,VLOOKUP($B15,'[1]Změna příjmů'!$M$9:$N$208,2,0))</f>
        <v>0</v>
      </c>
      <c r="H15" s="127">
        <f t="shared" si="2"/>
        <v>25000</v>
      </c>
      <c r="I15" s="224">
        <f>IF(ISNA(VLOOKUP(D15,'[2]Změna příjmů'!$M$9:$N$208,2,0)),0,VLOOKUP(D15,'[2]Změna příjmů'!$M$9:$N$208,2,0))</f>
        <v>0</v>
      </c>
      <c r="J15" s="127">
        <f t="shared" si="3"/>
        <v>25000</v>
      </c>
      <c r="K15" s="224">
        <f>IF(ISNA(VLOOKUP(B15,'[3]Změna příjmů'!$M$9:$N$208,2,0)),0,VLOOKUP(B15,'[3]Změna příjmů'!$M$9:$N$208,2,0))</f>
        <v>0</v>
      </c>
      <c r="L15" s="127">
        <f t="shared" si="3"/>
        <v>25000</v>
      </c>
      <c r="M15" s="224">
        <f>IF(ISNA(VLOOKUP(B15,'[4]Změna příjmů'!$M$9:$N$208,2,0)),0,VLOOKUP(B15,'[4]Změna příjmů'!$M$9:$N$208,2,0))</f>
        <v>0</v>
      </c>
      <c r="N15" s="127">
        <f t="shared" si="3"/>
        <v>25000</v>
      </c>
      <c r="O15" s="224">
        <f>IF(ISNA(VLOOKUP(B15,'[5]Změna příjmů'!$M$9:$N$208,2,0)),0,VLOOKUP(B15,'[5]Změna příjmů'!$M$9:$N$208,2,0))</f>
        <v>0</v>
      </c>
      <c r="P15" s="127">
        <f t="shared" si="3"/>
        <v>25000</v>
      </c>
      <c r="Q15" s="224">
        <f>IF(ISNA(VLOOKUP(H15,'[6]Změna příjmů'!$M$9:$N$208,2,0)),0,VLOOKUP(H15,'[6]Změna příjmů'!$M$9:$N$208,2,0))</f>
        <v>0</v>
      </c>
      <c r="R15" s="127">
        <f t="shared" si="4"/>
        <v>25000</v>
      </c>
      <c r="S15" s="224">
        <f>IF(ISNA(VLOOKUP(J15,'[7]Změna příjmů'!$M$9:$N$208,2,0)),0,VLOOKUP(J15,'[7]Změna příjmů'!$M$9:$N$208,2,0))</f>
        <v>0</v>
      </c>
      <c r="T15" s="127">
        <f t="shared" si="5"/>
        <v>25000</v>
      </c>
      <c r="U15" s="224">
        <f>IF(ISNA(VLOOKUP(L15,'[8]Změna příjmů'!$M$9:$N$208,2,0)),0,VLOOKUP(L15,'[8]Změna příjmů'!$M$9:$N$208,2,0))</f>
        <v>0</v>
      </c>
      <c r="V15" s="127">
        <f t="shared" si="6"/>
        <v>25000</v>
      </c>
      <c r="W15" s="224">
        <f>IF(ISNA(VLOOKUP(J15,'[9]Změna příjmů'!$M$9:$N$208,2,0)),0,VLOOKUP(J15,'[9]Změna příjmů'!$M$9:$N$208,2,0))</f>
        <v>0</v>
      </c>
      <c r="X15" s="127">
        <f t="shared" si="7"/>
        <v>25000</v>
      </c>
      <c r="Y15" s="224">
        <f>IF(ISNA(VLOOKUP(L15,'[10]Změna příjmů'!$M$9:$N$208,2,0)),0,VLOOKUP(L15,'[10]Změna příjmů'!$M$9:$N$208,2,0))</f>
        <v>0</v>
      </c>
      <c r="Z15" s="127">
        <f t="shared" si="0"/>
        <v>25000</v>
      </c>
    </row>
    <row r="16" spans="1:26" ht="12.75">
      <c r="A16" s="124">
        <f t="shared" si="1"/>
        <v>18</v>
      </c>
      <c r="B16" s="128">
        <f>INDEX('Příjmy nedaňové'!$1:$10001,1,A16)</f>
        <v>6171</v>
      </c>
      <c r="C16" s="129" t="str">
        <f>INDEX('Příjmy nedaňové'!$1:$10001,2,A16)</f>
        <v>Činnost místní správy</v>
      </c>
      <c r="D16" s="130">
        <f>INDEX('Příjmy nedaňové'!$1:$10001,17,A16)</f>
        <v>244000</v>
      </c>
      <c r="E16" s="130">
        <f>INDEX('Příjmy nedaňové'!$1:$10001,29,A16)</f>
        <v>0</v>
      </c>
      <c r="F16" s="221">
        <f>INDEX('Příjmy nedaňové'!$1:$10001,30,A16)</f>
        <v>244000</v>
      </c>
      <c r="G16" s="224">
        <f>IF(ISNA(VLOOKUP($B16,'[1]Změna příjmů'!$M$9:$N$208,2,0)),0,VLOOKUP($B16,'[1]Změna příjmů'!$M$9:$N$208,2,0))</f>
        <v>0</v>
      </c>
      <c r="H16" s="127">
        <f t="shared" si="2"/>
        <v>244000</v>
      </c>
      <c r="I16" s="224">
        <f>IF(ISNA(VLOOKUP(D16,'[2]Změna příjmů'!$M$9:$N$208,2,0)),0,VLOOKUP(D16,'[2]Změna příjmů'!$M$9:$N$208,2,0))</f>
        <v>0</v>
      </c>
      <c r="J16" s="127">
        <f t="shared" si="3"/>
        <v>244000</v>
      </c>
      <c r="K16" s="224">
        <f>IF(ISNA(VLOOKUP(B16,'[3]Změna příjmů'!$M$9:$N$208,2,0)),0,VLOOKUP(B16,'[3]Změna příjmů'!$M$9:$N$208,2,0))</f>
        <v>0</v>
      </c>
      <c r="L16" s="127">
        <f t="shared" si="3"/>
        <v>244000</v>
      </c>
      <c r="M16" s="224">
        <f>IF(ISNA(VLOOKUP(B16,'[4]Změna příjmů'!$M$9:$N$208,2,0)),0,VLOOKUP(B16,'[4]Změna příjmů'!$M$9:$N$208,2,0))</f>
        <v>0</v>
      </c>
      <c r="N16" s="127">
        <f t="shared" si="3"/>
        <v>244000</v>
      </c>
      <c r="O16" s="224">
        <f>IF(ISNA(VLOOKUP(B16,'[5]Změna příjmů'!$M$9:$N$208,2,0)),0,VLOOKUP(B16,'[5]Změna příjmů'!$M$9:$N$208,2,0))</f>
        <v>0</v>
      </c>
      <c r="P16" s="127">
        <f t="shared" si="3"/>
        <v>244000</v>
      </c>
      <c r="Q16" s="224">
        <f>IF(ISNA(VLOOKUP(H16,'[6]Změna příjmů'!$M$9:$N$208,2,0)),0,VLOOKUP(H16,'[6]Změna příjmů'!$M$9:$N$208,2,0))</f>
        <v>0</v>
      </c>
      <c r="R16" s="127">
        <f t="shared" si="4"/>
        <v>244000</v>
      </c>
      <c r="S16" s="224">
        <f>IF(ISNA(VLOOKUP(J16,'[7]Změna příjmů'!$M$9:$N$208,2,0)),0,VLOOKUP(J16,'[7]Změna příjmů'!$M$9:$N$208,2,0))</f>
        <v>0</v>
      </c>
      <c r="T16" s="127">
        <f t="shared" si="5"/>
        <v>244000</v>
      </c>
      <c r="U16" s="224">
        <f>IF(ISNA(VLOOKUP(L16,'[8]Změna příjmů'!$M$9:$N$208,2,0)),0,VLOOKUP(L16,'[8]Změna příjmů'!$M$9:$N$208,2,0))</f>
        <v>0</v>
      </c>
      <c r="V16" s="127">
        <f t="shared" si="6"/>
        <v>244000</v>
      </c>
      <c r="W16" s="224">
        <f>IF(ISNA(VLOOKUP(J16,'[9]Změna příjmů'!$M$9:$N$208,2,0)),0,VLOOKUP(J16,'[9]Změna příjmů'!$M$9:$N$208,2,0))</f>
        <v>0</v>
      </c>
      <c r="X16" s="127">
        <f t="shared" si="7"/>
        <v>244000</v>
      </c>
      <c r="Y16" s="224">
        <f>IF(ISNA(VLOOKUP(L16,'[10]Změna příjmů'!$M$9:$N$208,2,0)),0,VLOOKUP(L16,'[10]Změna příjmů'!$M$9:$N$208,2,0))</f>
        <v>0</v>
      </c>
      <c r="Z16" s="127">
        <f t="shared" si="0"/>
        <v>244000</v>
      </c>
    </row>
    <row r="17" spans="1:26" ht="12.75">
      <c r="A17" s="124">
        <f t="shared" si="1"/>
        <v>19</v>
      </c>
      <c r="B17" s="128">
        <f>INDEX('Příjmy nedaňové'!$1:$10001,1,A17)</f>
        <v>6310</v>
      </c>
      <c r="C17" s="129" t="str">
        <f>INDEX('Příjmy nedaňové'!$1:$10001,2,A17)</f>
        <v>Z finančních operací</v>
      </c>
      <c r="D17" s="130">
        <f>INDEX('Příjmy nedaňové'!$1:$10001,17,A17)</f>
        <v>11000</v>
      </c>
      <c r="E17" s="130">
        <f>INDEX('Příjmy nedaňové'!$1:$10001,29,A17)</f>
        <v>0</v>
      </c>
      <c r="F17" s="221">
        <f>INDEX('Příjmy nedaňové'!$1:$10001,30,A17)</f>
        <v>11000</v>
      </c>
      <c r="G17" s="224">
        <f>IF(ISNA(VLOOKUP($B17,'[1]Změna příjmů'!$M$9:$N$208,2,0)),0,VLOOKUP($B17,'[1]Změna příjmů'!$M$9:$N$208,2,0))</f>
        <v>0</v>
      </c>
      <c r="H17" s="127">
        <f t="shared" si="2"/>
        <v>11000</v>
      </c>
      <c r="I17" s="224">
        <f>IF(ISNA(VLOOKUP(D17,'[2]Změna příjmů'!$M$9:$N$208,2,0)),0,VLOOKUP(D17,'[2]Změna příjmů'!$M$9:$N$208,2,0))</f>
        <v>0</v>
      </c>
      <c r="J17" s="127">
        <f t="shared" si="3"/>
        <v>11000</v>
      </c>
      <c r="K17" s="224">
        <f>IF(ISNA(VLOOKUP(B17,'[3]Změna příjmů'!$M$9:$N$208,2,0)),0,VLOOKUP(B17,'[3]Změna příjmů'!$M$9:$N$208,2,0))</f>
        <v>0</v>
      </c>
      <c r="L17" s="127">
        <f t="shared" si="3"/>
        <v>11000</v>
      </c>
      <c r="M17" s="224">
        <f>IF(ISNA(VLOOKUP(B17,'[4]Změna příjmů'!$M$9:$N$208,2,0)),0,VLOOKUP(B17,'[4]Změna příjmů'!$M$9:$N$208,2,0))</f>
        <v>0</v>
      </c>
      <c r="N17" s="127">
        <f t="shared" si="3"/>
        <v>11000</v>
      </c>
      <c r="O17" s="224">
        <f>IF(ISNA(VLOOKUP(B17,'[5]Změna příjmů'!$M$9:$N$208,2,0)),0,VLOOKUP(B17,'[5]Změna příjmů'!$M$9:$N$208,2,0))</f>
        <v>0</v>
      </c>
      <c r="P17" s="127">
        <f t="shared" si="3"/>
        <v>11000</v>
      </c>
      <c r="Q17" s="224">
        <f>IF(ISNA(VLOOKUP(H17,'[6]Změna příjmů'!$M$9:$N$208,2,0)),0,VLOOKUP(H17,'[6]Změna příjmů'!$M$9:$N$208,2,0))</f>
        <v>0</v>
      </c>
      <c r="R17" s="127">
        <f t="shared" si="4"/>
        <v>11000</v>
      </c>
      <c r="S17" s="224">
        <f>IF(ISNA(VLOOKUP(J17,'[7]Změna příjmů'!$M$9:$N$208,2,0)),0,VLOOKUP(J17,'[7]Změna příjmů'!$M$9:$N$208,2,0))</f>
        <v>0</v>
      </c>
      <c r="T17" s="127">
        <f t="shared" si="5"/>
        <v>11000</v>
      </c>
      <c r="U17" s="224">
        <f>IF(ISNA(VLOOKUP(L17,'[8]Změna příjmů'!$M$9:$N$208,2,0)),0,VLOOKUP(L17,'[8]Změna příjmů'!$M$9:$N$208,2,0))</f>
        <v>0</v>
      </c>
      <c r="V17" s="127">
        <f t="shared" si="6"/>
        <v>11000</v>
      </c>
      <c r="W17" s="224">
        <f>IF(ISNA(VLOOKUP(J17,'[9]Změna příjmů'!$M$9:$N$208,2,0)),0,VLOOKUP(J17,'[9]Změna příjmů'!$M$9:$N$208,2,0))</f>
        <v>0</v>
      </c>
      <c r="X17" s="127">
        <f t="shared" si="7"/>
        <v>11000</v>
      </c>
      <c r="Y17" s="224">
        <f>IF(ISNA(VLOOKUP(L17,'[10]Změna příjmů'!$M$9:$N$208,2,0)),0,VLOOKUP(L17,'[10]Změna příjmů'!$M$9:$N$208,2,0))</f>
        <v>0</v>
      </c>
      <c r="Z17" s="127">
        <f t="shared" si="0"/>
        <v>11000</v>
      </c>
    </row>
    <row r="18" spans="1:26" ht="12.75">
      <c r="A18" s="124">
        <f t="shared" si="1"/>
        <v>20</v>
      </c>
      <c r="B18" s="128">
        <f>INDEX('Příjmy nedaňové'!$1:$10001,1,A18)</f>
        <v>3639</v>
      </c>
      <c r="C18" s="129" t="str">
        <f>INDEX('Příjmy nedaňové'!$1:$10001,2,A18)</f>
        <v>komunální služby a územní rozvoj</v>
      </c>
      <c r="D18" s="130">
        <f>INDEX('Příjmy nedaňové'!$1:$10001,17,A18)</f>
        <v>0</v>
      </c>
      <c r="E18" s="130">
        <f>INDEX('Příjmy nedaňové'!$1:$10001,29,A18)</f>
        <v>0</v>
      </c>
      <c r="F18" s="221">
        <f>INDEX('Příjmy nedaňové'!$1:$10001,30,A18)</f>
        <v>0</v>
      </c>
      <c r="G18" s="224">
        <f>IF(ISNA(VLOOKUP($B18,'[1]Změna příjmů'!$M$9:$N$208,2,0)),0,VLOOKUP($B18,'[1]Změna příjmů'!$M$9:$N$208,2,0))</f>
        <v>0</v>
      </c>
      <c r="H18" s="127">
        <f t="shared" si="2"/>
        <v>0</v>
      </c>
      <c r="I18" s="224">
        <f>IF(ISNA(VLOOKUP(D18,'[2]Změna příjmů'!$M$9:$N$208,2,0)),0,VLOOKUP(D18,'[2]Změna příjmů'!$M$9:$N$208,2,0))</f>
        <v>0</v>
      </c>
      <c r="J18" s="127">
        <f t="shared" si="3"/>
        <v>0</v>
      </c>
      <c r="K18" s="224">
        <f>IF(ISNA(VLOOKUP(B18,'[3]Změna příjmů'!$M$9:$N$208,2,0)),0,VLOOKUP(B18,'[3]Změna příjmů'!$M$9:$N$208,2,0))</f>
        <v>0</v>
      </c>
      <c r="L18" s="127">
        <f t="shared" si="3"/>
        <v>0</v>
      </c>
      <c r="M18" s="224">
        <f>IF(ISNA(VLOOKUP(B18,'[4]Změna příjmů'!$M$9:$N$208,2,0)),0,VLOOKUP(B18,'[4]Změna příjmů'!$M$9:$N$208,2,0))</f>
        <v>0</v>
      </c>
      <c r="N18" s="127">
        <f t="shared" si="3"/>
        <v>0</v>
      </c>
      <c r="O18" s="224">
        <f>IF(ISNA(VLOOKUP(B18,'[5]Změna příjmů'!$M$9:$N$208,2,0)),0,VLOOKUP(B18,'[5]Změna příjmů'!$M$9:$N$208,2,0))</f>
        <v>0</v>
      </c>
      <c r="P18" s="127">
        <f t="shared" si="3"/>
        <v>0</v>
      </c>
      <c r="Q18" s="224">
        <f>IF(ISNA(VLOOKUP(H18,'[6]Změna příjmů'!$M$9:$N$208,2,0)),0,VLOOKUP(H18,'[6]Změna příjmů'!$M$9:$N$208,2,0))</f>
        <v>0</v>
      </c>
      <c r="R18" s="127">
        <f t="shared" si="4"/>
        <v>0</v>
      </c>
      <c r="S18" s="224">
        <f>IF(ISNA(VLOOKUP(J18,'[7]Změna příjmů'!$M$9:$N$208,2,0)),0,VLOOKUP(J18,'[7]Změna příjmů'!$M$9:$N$208,2,0))</f>
        <v>0</v>
      </c>
      <c r="T18" s="127">
        <f t="shared" si="5"/>
        <v>0</v>
      </c>
      <c r="U18" s="224">
        <f>IF(ISNA(VLOOKUP(L18,'[8]Změna příjmů'!$M$9:$N$208,2,0)),0,VLOOKUP(L18,'[8]Změna příjmů'!$M$9:$N$208,2,0))</f>
        <v>0</v>
      </c>
      <c r="V18" s="127">
        <f t="shared" si="6"/>
        <v>0</v>
      </c>
      <c r="W18" s="224">
        <f>IF(ISNA(VLOOKUP(J18,'[9]Změna příjmů'!$M$9:$N$208,2,0)),0,VLOOKUP(J18,'[9]Změna příjmů'!$M$9:$N$208,2,0))</f>
        <v>0</v>
      </c>
      <c r="X18" s="127">
        <f t="shared" si="7"/>
        <v>0</v>
      </c>
      <c r="Y18" s="224">
        <f>IF(ISNA(VLOOKUP(L18,'[10]Změna příjmů'!$M$9:$N$208,2,0)),0,VLOOKUP(L18,'[10]Změna příjmů'!$M$9:$N$208,2,0))</f>
        <v>0</v>
      </c>
      <c r="Z18" s="127">
        <f t="shared" si="0"/>
        <v>0</v>
      </c>
    </row>
    <row r="19" spans="1:26" ht="12.75">
      <c r="A19" s="124">
        <f t="shared" si="1"/>
        <v>21</v>
      </c>
      <c r="B19" s="128">
        <f>INDEX('Příjmy nedaňové'!$1:$10001,1,A19)</f>
        <v>5621</v>
      </c>
      <c r="C19" s="129" t="str">
        <f>INDEX('Příjmy nedaňové'!$1:$10001,2,A19)</f>
        <v>splátka půjčky o.p.s.</v>
      </c>
      <c r="D19" s="130">
        <f>INDEX('Příjmy nedaňové'!$1:$10001,17,A19)</f>
        <v>0</v>
      </c>
      <c r="E19" s="130">
        <f>INDEX('Příjmy nedaňové'!$1:$10001,29,A19)</f>
        <v>0</v>
      </c>
      <c r="F19" s="221">
        <f>INDEX('Příjmy nedaňové'!$1:$10001,30,A19)</f>
        <v>0</v>
      </c>
      <c r="G19" s="224">
        <f>IF(ISNA(VLOOKUP($B19,'[1]Změna příjmů'!$M$9:$N$208,2,0)),0,VLOOKUP($B19,'[1]Změna příjmů'!$M$9:$N$208,2,0))</f>
        <v>0</v>
      </c>
      <c r="H19" s="127">
        <f t="shared" si="2"/>
        <v>0</v>
      </c>
      <c r="I19" s="224">
        <f>IF(ISNA(VLOOKUP(D19,'[2]Změna příjmů'!$M$9:$N$208,2,0)),0,VLOOKUP(D19,'[2]Změna příjmů'!$M$9:$N$208,2,0))</f>
        <v>0</v>
      </c>
      <c r="J19" s="127">
        <f t="shared" si="3"/>
        <v>0</v>
      </c>
      <c r="K19" s="224">
        <f>IF(ISNA(VLOOKUP(B19,'[3]Změna příjmů'!$M$9:$N$208,2,0)),0,VLOOKUP(B19,'[3]Změna příjmů'!$M$9:$N$208,2,0))</f>
        <v>0</v>
      </c>
      <c r="L19" s="127">
        <f t="shared" si="3"/>
        <v>0</v>
      </c>
      <c r="M19" s="224">
        <f>IF(ISNA(VLOOKUP(B19,'[4]Změna příjmů'!$M$9:$N$208,2,0)),0,VLOOKUP(B19,'[4]Změna příjmů'!$M$9:$N$208,2,0))</f>
        <v>0</v>
      </c>
      <c r="N19" s="127">
        <f t="shared" si="3"/>
        <v>0</v>
      </c>
      <c r="O19" s="224">
        <f>IF(ISNA(VLOOKUP(B19,'[5]Změna příjmů'!$M$9:$N$208,2,0)),0,VLOOKUP(B19,'[5]Změna příjmů'!$M$9:$N$208,2,0))</f>
        <v>0</v>
      </c>
      <c r="P19" s="127">
        <f t="shared" si="3"/>
        <v>0</v>
      </c>
      <c r="Q19" s="224">
        <f>IF(ISNA(VLOOKUP(H19,'[6]Změna příjmů'!$M$9:$N$208,2,0)),0,VLOOKUP(H19,'[6]Změna příjmů'!$M$9:$N$208,2,0))</f>
        <v>0</v>
      </c>
      <c r="R19" s="127">
        <f t="shared" si="4"/>
        <v>0</v>
      </c>
      <c r="S19" s="224">
        <f>IF(ISNA(VLOOKUP(J19,'[7]Změna příjmů'!$M$9:$N$208,2,0)),0,VLOOKUP(J19,'[7]Změna příjmů'!$M$9:$N$208,2,0))</f>
        <v>0</v>
      </c>
      <c r="T19" s="127">
        <f t="shared" si="5"/>
        <v>0</v>
      </c>
      <c r="U19" s="224">
        <f>IF(ISNA(VLOOKUP(L19,'[8]Změna příjmů'!$M$9:$N$208,2,0)),0,VLOOKUP(L19,'[8]Změna příjmů'!$M$9:$N$208,2,0))</f>
        <v>0</v>
      </c>
      <c r="V19" s="127">
        <f t="shared" si="6"/>
        <v>0</v>
      </c>
      <c r="W19" s="224">
        <f>IF(ISNA(VLOOKUP(J19,'[9]Změna příjmů'!$M$9:$N$208,2,0)),0,VLOOKUP(J19,'[9]Změna příjmů'!$M$9:$N$208,2,0))</f>
        <v>0</v>
      </c>
      <c r="X19" s="127">
        <f t="shared" si="7"/>
        <v>0</v>
      </c>
      <c r="Y19" s="224">
        <f>IF(ISNA(VLOOKUP(L19,'[10]Změna příjmů'!$M$9:$N$208,2,0)),0,VLOOKUP(L19,'[10]Změna příjmů'!$M$9:$N$208,2,0))</f>
        <v>0</v>
      </c>
      <c r="Z19" s="127">
        <f t="shared" si="0"/>
        <v>0</v>
      </c>
    </row>
    <row r="20" spans="1:26" ht="12.75">
      <c r="A20" s="124">
        <f t="shared" si="1"/>
        <v>22</v>
      </c>
      <c r="B20" s="128">
        <f>INDEX('Příjmy nedaňové'!$1:$10001,1,A20)</f>
        <v>5622</v>
      </c>
      <c r="C20" s="129" t="str">
        <f>INDEX('Příjmy nedaňové'!$1:$10001,2,A20)</f>
        <v>splátka půjčky Spobema</v>
      </c>
      <c r="D20" s="130">
        <f>INDEX('Příjmy nedaňové'!$1:$10001,17,A20)</f>
        <v>24000</v>
      </c>
      <c r="E20" s="130">
        <f>INDEX('Příjmy nedaňové'!$1:$10001,29,A20)</f>
        <v>0</v>
      </c>
      <c r="F20" s="221">
        <f>INDEX('Příjmy nedaňové'!$1:$10001,30,A20)</f>
        <v>24000</v>
      </c>
      <c r="G20" s="224">
        <f>IF(ISNA(VLOOKUP($B20,'[1]Změna příjmů'!$M$9:$N$208,2,0)),0,VLOOKUP($B20,'[1]Změna příjmů'!$M$9:$N$208,2,0))</f>
        <v>0</v>
      </c>
      <c r="H20" s="127">
        <f t="shared" si="2"/>
        <v>24000</v>
      </c>
      <c r="I20" s="224">
        <f>IF(ISNA(VLOOKUP(D20,'[2]Změna příjmů'!$M$9:$N$208,2,0)),0,VLOOKUP(D20,'[2]Změna příjmů'!$M$9:$N$208,2,0))</f>
        <v>0</v>
      </c>
      <c r="J20" s="127">
        <f t="shared" si="3"/>
        <v>24000</v>
      </c>
      <c r="K20" s="224">
        <f>IF(ISNA(VLOOKUP(B20,'[3]Změna příjmů'!$M$9:$N$208,2,0)),0,VLOOKUP(B20,'[3]Změna příjmů'!$M$9:$N$208,2,0))</f>
        <v>0</v>
      </c>
      <c r="L20" s="127">
        <f t="shared" si="3"/>
        <v>24000</v>
      </c>
      <c r="M20" s="224">
        <f>IF(ISNA(VLOOKUP(B20,'[4]Změna příjmů'!$M$9:$N$208,2,0)),0,VLOOKUP(B20,'[4]Změna příjmů'!$M$9:$N$208,2,0))</f>
        <v>0</v>
      </c>
      <c r="N20" s="127">
        <f t="shared" si="3"/>
        <v>24000</v>
      </c>
      <c r="O20" s="224">
        <f>IF(ISNA(VLOOKUP(B20,'[5]Změna příjmů'!$M$9:$N$208,2,0)),0,VLOOKUP(B20,'[5]Změna příjmů'!$M$9:$N$208,2,0))</f>
        <v>0</v>
      </c>
      <c r="P20" s="127">
        <f t="shared" si="3"/>
        <v>24000</v>
      </c>
      <c r="Q20" s="224">
        <f>IF(ISNA(VLOOKUP(H20,'[6]Změna příjmů'!$M$9:$N$208,2,0)),0,VLOOKUP(H20,'[6]Změna příjmů'!$M$9:$N$208,2,0))</f>
        <v>0</v>
      </c>
      <c r="R20" s="127">
        <f t="shared" si="4"/>
        <v>24000</v>
      </c>
      <c r="S20" s="224">
        <f>IF(ISNA(VLOOKUP(J20,'[7]Změna příjmů'!$M$9:$N$208,2,0)),0,VLOOKUP(J20,'[7]Změna příjmů'!$M$9:$N$208,2,0))</f>
        <v>0</v>
      </c>
      <c r="T20" s="127">
        <f t="shared" si="5"/>
        <v>24000</v>
      </c>
      <c r="U20" s="224">
        <f>IF(ISNA(VLOOKUP(L20,'[8]Změna příjmů'!$M$9:$N$208,2,0)),0,VLOOKUP(L20,'[8]Změna příjmů'!$M$9:$N$208,2,0))</f>
        <v>0</v>
      </c>
      <c r="V20" s="127">
        <f t="shared" si="6"/>
        <v>24000</v>
      </c>
      <c r="W20" s="224">
        <f>IF(ISNA(VLOOKUP(J20,'[9]Změna příjmů'!$M$9:$N$208,2,0)),0,VLOOKUP(J20,'[9]Změna příjmů'!$M$9:$N$208,2,0))</f>
        <v>0</v>
      </c>
      <c r="X20" s="127">
        <f t="shared" si="7"/>
        <v>24000</v>
      </c>
      <c r="Y20" s="224">
        <f>IF(ISNA(VLOOKUP(L20,'[10]Změna příjmů'!$M$9:$N$208,2,0)),0,VLOOKUP(L20,'[10]Změna příjmů'!$M$9:$N$208,2,0))</f>
        <v>0</v>
      </c>
      <c r="Z20" s="127">
        <f t="shared" si="0"/>
        <v>24000</v>
      </c>
    </row>
    <row r="21" spans="1:26" ht="12.75">
      <c r="A21" s="124">
        <f t="shared" si="1"/>
        <v>23</v>
      </c>
      <c r="B21" s="128">
        <f>INDEX('Příjmy nedaňové'!$1:$10001,1,A21)</f>
        <v>6402</v>
      </c>
      <c r="C21" s="129" t="str">
        <f>INDEX('Příjmy nedaňové'!$1:$10001,2,A21)</f>
        <v>Finanční vypořádání m. let</v>
      </c>
      <c r="D21" s="130">
        <f>INDEX('Příjmy nedaňové'!$1:$10001,17,A21)</f>
        <v>0</v>
      </c>
      <c r="E21" s="130">
        <f>INDEX('Příjmy nedaňové'!$1:$10001,29,A21)</f>
        <v>0</v>
      </c>
      <c r="F21" s="221">
        <f>INDEX('Příjmy nedaňové'!$1:$10001,30,A21)</f>
        <v>0</v>
      </c>
      <c r="G21" s="224">
        <f>IF(ISNA(VLOOKUP($B21,'[1]Změna příjmů'!$M$9:$N$208,2,0)),0,VLOOKUP($B21,'[1]Změna příjmů'!$M$9:$N$208,2,0))</f>
        <v>0</v>
      </c>
      <c r="H21" s="127">
        <f t="shared" si="2"/>
        <v>0</v>
      </c>
      <c r="I21" s="224">
        <f>IF(ISNA(VLOOKUP(D21,'[2]Změna příjmů'!$M$9:$N$208,2,0)),0,VLOOKUP(D21,'[2]Změna příjmů'!$M$9:$N$208,2,0))</f>
        <v>0</v>
      </c>
      <c r="J21" s="127">
        <f t="shared" si="3"/>
        <v>0</v>
      </c>
      <c r="K21" s="224">
        <f>IF(ISNA(VLOOKUP(B21,'[3]Změna příjmů'!$M$9:$N$208,2,0)),0,VLOOKUP(B21,'[3]Změna příjmů'!$M$9:$N$208,2,0))</f>
        <v>0</v>
      </c>
      <c r="L21" s="127">
        <f t="shared" si="3"/>
        <v>0</v>
      </c>
      <c r="M21" s="224">
        <f>IF(ISNA(VLOOKUP(B21,'[4]Změna příjmů'!$M$9:$N$208,2,0)),0,VLOOKUP(B21,'[4]Změna příjmů'!$M$9:$N$208,2,0))</f>
        <v>0</v>
      </c>
      <c r="N21" s="127">
        <f t="shared" si="3"/>
        <v>0</v>
      </c>
      <c r="O21" s="224">
        <f>IF(ISNA(VLOOKUP(B21,'[5]Změna příjmů'!$M$9:$N$208,2,0)),0,VLOOKUP(B21,'[5]Změna příjmů'!$M$9:$N$208,2,0))</f>
        <v>0</v>
      </c>
      <c r="P21" s="127">
        <f t="shared" si="3"/>
        <v>0</v>
      </c>
      <c r="Q21" s="224">
        <f>IF(ISNA(VLOOKUP(H21,'[6]Změna příjmů'!$M$9:$N$208,2,0)),0,VLOOKUP(H21,'[6]Změna příjmů'!$M$9:$N$208,2,0))</f>
        <v>0</v>
      </c>
      <c r="R21" s="127">
        <f t="shared" si="4"/>
        <v>0</v>
      </c>
      <c r="S21" s="224">
        <f>IF(ISNA(VLOOKUP(J21,'[7]Změna příjmů'!$M$9:$N$208,2,0)),0,VLOOKUP(J21,'[7]Změna příjmů'!$M$9:$N$208,2,0))</f>
        <v>0</v>
      </c>
      <c r="T21" s="127">
        <f t="shared" si="5"/>
        <v>0</v>
      </c>
      <c r="U21" s="224">
        <f>IF(ISNA(VLOOKUP(L21,'[8]Změna příjmů'!$M$9:$N$208,2,0)),0,VLOOKUP(L21,'[8]Změna příjmů'!$M$9:$N$208,2,0))</f>
        <v>0</v>
      </c>
      <c r="V21" s="127">
        <f t="shared" si="6"/>
        <v>0</v>
      </c>
      <c r="W21" s="224">
        <f>IF(ISNA(VLOOKUP(J21,'[9]Změna příjmů'!$M$9:$N$208,2,0)),0,VLOOKUP(J21,'[9]Změna příjmů'!$M$9:$N$208,2,0))</f>
        <v>0</v>
      </c>
      <c r="X21" s="127">
        <f t="shared" si="7"/>
        <v>0</v>
      </c>
      <c r="Y21" s="224">
        <f>IF(ISNA(VLOOKUP(L21,'[10]Změna příjmů'!$M$9:$N$208,2,0)),0,VLOOKUP(L21,'[10]Změna příjmů'!$M$9:$N$208,2,0))</f>
        <v>0</v>
      </c>
      <c r="Z21" s="127">
        <f t="shared" si="0"/>
        <v>0</v>
      </c>
    </row>
    <row r="22" spans="1:26" ht="12.75">
      <c r="A22" s="124">
        <f t="shared" si="1"/>
        <v>24</v>
      </c>
      <c r="B22" s="128">
        <f>INDEX('Příjmy nedaňové'!$1:$10001,1,A22)</f>
        <v>0</v>
      </c>
      <c r="C22" s="129">
        <f>INDEX('Příjmy nedaňové'!$1:$10001,2,A22)</f>
        <v>0</v>
      </c>
      <c r="D22" s="130">
        <f>INDEX('Příjmy nedaňové'!$1:$10001,17,A22)</f>
        <v>0</v>
      </c>
      <c r="E22" s="130">
        <f>INDEX('Příjmy nedaňové'!$1:$10001,29,A22)</f>
        <v>0</v>
      </c>
      <c r="F22" s="221">
        <f>INDEX('Příjmy nedaňové'!$1:$10001,30,A22)</f>
        <v>0</v>
      </c>
      <c r="G22" s="224">
        <f>IF(ISNA(VLOOKUP($B22,'[1]Změna příjmů'!$M$9:$N$208,2,0)),0,VLOOKUP($B22,'[1]Změna příjmů'!$M$9:$N$208,2,0))</f>
        <v>0</v>
      </c>
      <c r="H22" s="127">
        <f t="shared" si="2"/>
        <v>0</v>
      </c>
      <c r="I22" s="224">
        <f>IF(ISNA(VLOOKUP(D22,'[2]Změna příjmů'!$M$9:$N$208,2,0)),0,VLOOKUP(D22,'[2]Změna příjmů'!$M$9:$N$208,2,0))</f>
        <v>0</v>
      </c>
      <c r="J22" s="127">
        <f t="shared" si="3"/>
        <v>0</v>
      </c>
      <c r="K22" s="224">
        <f>IF(ISNA(VLOOKUP(B22,'[3]Změna příjmů'!$M$9:$N$208,2,0)),0,VLOOKUP(B22,'[3]Změna příjmů'!$M$9:$N$208,2,0))</f>
        <v>0</v>
      </c>
      <c r="L22" s="127">
        <f t="shared" si="3"/>
        <v>0</v>
      </c>
      <c r="M22" s="224">
        <f>IF(ISNA(VLOOKUP(B22,'[4]Změna příjmů'!$M$9:$N$208,2,0)),0,VLOOKUP(B22,'[4]Změna příjmů'!$M$9:$N$208,2,0))</f>
        <v>0</v>
      </c>
      <c r="N22" s="127">
        <f t="shared" si="3"/>
        <v>0</v>
      </c>
      <c r="O22" s="224">
        <f>IF(ISNA(VLOOKUP(B22,'[5]Změna příjmů'!$M$9:$N$208,2,0)),0,VLOOKUP(B22,'[5]Změna příjmů'!$M$9:$N$208,2,0))</f>
        <v>0</v>
      </c>
      <c r="P22" s="127">
        <f t="shared" si="3"/>
        <v>0</v>
      </c>
      <c r="Q22" s="224">
        <f>IF(ISNA(VLOOKUP(H22,'[6]Změna příjmů'!$M$9:$N$208,2,0)),0,VLOOKUP(H22,'[6]Změna příjmů'!$M$9:$N$208,2,0))</f>
        <v>0</v>
      </c>
      <c r="R22" s="127">
        <f t="shared" si="4"/>
        <v>0</v>
      </c>
      <c r="S22" s="224">
        <f>IF(ISNA(VLOOKUP(J22,'[7]Změna příjmů'!$M$9:$N$208,2,0)),0,VLOOKUP(J22,'[7]Změna příjmů'!$M$9:$N$208,2,0))</f>
        <v>0</v>
      </c>
      <c r="T22" s="127">
        <f t="shared" si="5"/>
        <v>0</v>
      </c>
      <c r="U22" s="224">
        <f>IF(ISNA(VLOOKUP(L22,'[8]Změna příjmů'!$M$9:$N$208,2,0)),0,VLOOKUP(L22,'[8]Změna příjmů'!$M$9:$N$208,2,0))</f>
        <v>0</v>
      </c>
      <c r="V22" s="127">
        <f t="shared" si="6"/>
        <v>0</v>
      </c>
      <c r="W22" s="224">
        <f>IF(ISNA(VLOOKUP(J22,'[9]Změna příjmů'!$M$9:$N$208,2,0)),0,VLOOKUP(J22,'[9]Změna příjmů'!$M$9:$N$208,2,0))</f>
        <v>0</v>
      </c>
      <c r="X22" s="127">
        <f t="shared" si="7"/>
        <v>0</v>
      </c>
      <c r="Y22" s="224">
        <f>IF(ISNA(VLOOKUP(L22,'[10]Změna příjmů'!$M$9:$N$208,2,0)),0,VLOOKUP(L22,'[10]Změna příjmů'!$M$9:$N$208,2,0))</f>
        <v>0</v>
      </c>
      <c r="Z22" s="127">
        <f t="shared" si="0"/>
        <v>0</v>
      </c>
    </row>
    <row r="23" spans="1:26" ht="12.75">
      <c r="A23" s="124">
        <f t="shared" si="1"/>
        <v>25</v>
      </c>
      <c r="B23" s="128">
        <f>INDEX('Příjmy nedaňové'!$1:$10001,1,A23)</f>
        <v>0</v>
      </c>
      <c r="C23" s="129">
        <f>INDEX('Příjmy nedaňové'!$1:$10001,2,A23)</f>
        <v>0</v>
      </c>
      <c r="D23" s="130">
        <f>INDEX('Příjmy nedaňové'!$1:$10001,17,A23)</f>
        <v>0</v>
      </c>
      <c r="E23" s="130">
        <f>INDEX('Příjmy nedaňové'!$1:$10001,29,A23)</f>
        <v>0</v>
      </c>
      <c r="F23" s="221">
        <f>INDEX('Příjmy nedaňové'!$1:$10001,30,A23)</f>
        <v>0</v>
      </c>
      <c r="G23" s="224">
        <f>IF(ISNA(VLOOKUP($B23,'[1]Změna příjmů'!$M$9:$N$208,2,0)),0,VLOOKUP($B23,'[1]Změna příjmů'!$M$9:$N$208,2,0))</f>
        <v>0</v>
      </c>
      <c r="H23" s="127">
        <f t="shared" si="2"/>
        <v>0</v>
      </c>
      <c r="I23" s="224">
        <f>IF(ISNA(VLOOKUP(D23,'[2]Změna příjmů'!$M$9:$N$208,2,0)),0,VLOOKUP(D23,'[2]Změna příjmů'!$M$9:$N$208,2,0))</f>
        <v>0</v>
      </c>
      <c r="J23" s="127">
        <f t="shared" si="3"/>
        <v>0</v>
      </c>
      <c r="K23" s="224">
        <f>IF(ISNA(VLOOKUP(B23,'[3]Změna příjmů'!$M$9:$N$208,2,0)),0,VLOOKUP(B23,'[3]Změna příjmů'!$M$9:$N$208,2,0))</f>
        <v>0</v>
      </c>
      <c r="L23" s="127">
        <f t="shared" si="3"/>
        <v>0</v>
      </c>
      <c r="M23" s="224">
        <f>IF(ISNA(VLOOKUP(B23,'[4]Změna příjmů'!$M$9:$N$208,2,0)),0,VLOOKUP(B23,'[4]Změna příjmů'!$M$9:$N$208,2,0))</f>
        <v>0</v>
      </c>
      <c r="N23" s="127">
        <f t="shared" si="3"/>
        <v>0</v>
      </c>
      <c r="O23" s="224">
        <f>IF(ISNA(VLOOKUP(B23,'[5]Změna příjmů'!$M$9:$N$208,2,0)),0,VLOOKUP(B23,'[5]Změna příjmů'!$M$9:$N$208,2,0))</f>
        <v>0</v>
      </c>
      <c r="P23" s="127">
        <f t="shared" si="3"/>
        <v>0</v>
      </c>
      <c r="Q23" s="224">
        <f>IF(ISNA(VLOOKUP(H23,'[6]Změna příjmů'!$M$9:$N$208,2,0)),0,VLOOKUP(H23,'[6]Změna příjmů'!$M$9:$N$208,2,0))</f>
        <v>0</v>
      </c>
      <c r="R23" s="127">
        <f t="shared" si="4"/>
        <v>0</v>
      </c>
      <c r="S23" s="224">
        <f>IF(ISNA(VLOOKUP(J23,'[7]Změna příjmů'!$M$9:$N$208,2,0)),0,VLOOKUP(J23,'[7]Změna příjmů'!$M$9:$N$208,2,0))</f>
        <v>0</v>
      </c>
      <c r="T23" s="127">
        <f t="shared" si="5"/>
        <v>0</v>
      </c>
      <c r="U23" s="224">
        <f>IF(ISNA(VLOOKUP(L23,'[8]Změna příjmů'!$M$9:$N$208,2,0)),0,VLOOKUP(L23,'[8]Změna příjmů'!$M$9:$N$208,2,0))</f>
        <v>0</v>
      </c>
      <c r="V23" s="127">
        <f t="shared" si="6"/>
        <v>0</v>
      </c>
      <c r="W23" s="224">
        <f>IF(ISNA(VLOOKUP(J23,'[9]Změna příjmů'!$M$9:$N$208,2,0)),0,VLOOKUP(J23,'[9]Změna příjmů'!$M$9:$N$208,2,0))</f>
        <v>0</v>
      </c>
      <c r="X23" s="127">
        <f t="shared" si="7"/>
        <v>0</v>
      </c>
      <c r="Y23" s="224">
        <f>IF(ISNA(VLOOKUP(L23,'[10]Změna příjmů'!$M$9:$N$208,2,0)),0,VLOOKUP(L23,'[10]Změna příjmů'!$M$9:$N$208,2,0))</f>
        <v>0</v>
      </c>
      <c r="Z23" s="127">
        <f t="shared" si="0"/>
        <v>0</v>
      </c>
    </row>
    <row r="24" spans="1:26" ht="13.5" thickBot="1">
      <c r="A24" s="124">
        <f t="shared" si="1"/>
        <v>26</v>
      </c>
      <c r="B24" s="128">
        <f>INDEX('Příjmy nedaňové'!$1:$10001,1,A24)</f>
        <v>0</v>
      </c>
      <c r="C24" s="129">
        <f>INDEX('Příjmy nedaňové'!$1:$10001,2,A24)</f>
        <v>0</v>
      </c>
      <c r="D24" s="130">
        <f>INDEX('Příjmy nedaňové'!$1:$10001,17,A24)</f>
        <v>0</v>
      </c>
      <c r="E24" s="130">
        <f>INDEX('Příjmy nedaňové'!$1:$10001,29,A24)</f>
        <v>0</v>
      </c>
      <c r="F24" s="221">
        <f>INDEX('Příjmy nedaňové'!$1:$10001,30,A24)</f>
        <v>0</v>
      </c>
      <c r="G24" s="224">
        <f>IF(ISNA(VLOOKUP($B24,'[1]Změna výdajů'!$M$9:$N$208,2,0)),0,VLOOKUP($B24,'[1]Změna výdajů'!$M$9:$N$208,2,0))</f>
        <v>0</v>
      </c>
      <c r="H24" s="127">
        <f t="shared" si="2"/>
        <v>0</v>
      </c>
      <c r="I24" s="224">
        <f>IF(ISNA(VLOOKUP(D24,'[2]Změna výdajů'!$M$9:$N$208,2,0)),0,VLOOKUP(D24,'[2]Změna výdajů'!$M$9:$N$208,2,0))</f>
        <v>0</v>
      </c>
      <c r="J24" s="127">
        <f t="shared" si="3"/>
        <v>0</v>
      </c>
      <c r="K24" s="224">
        <f>IF(ISNA(VLOOKUP(B24,'[3]Změna výdajů'!$M$9:$N$208,2,0)),0,VLOOKUP(B24,'[3]Změna výdajů'!$M$9:$N$208,2,0))</f>
        <v>0</v>
      </c>
      <c r="L24" s="127">
        <f t="shared" si="3"/>
        <v>0</v>
      </c>
      <c r="M24" s="224">
        <f>IF(ISNA(VLOOKUP(B24,'[4]Změna výdajů'!$M$9:$N$208,2,0)),0,VLOOKUP(B24,'[4]Změna výdajů'!$M$9:$N$208,2,0))</f>
        <v>0</v>
      </c>
      <c r="N24" s="127">
        <f t="shared" si="3"/>
        <v>0</v>
      </c>
      <c r="O24" s="224">
        <f>IF(ISNA(VLOOKUP(B24,'[5]Změna výdajů'!$M$9:$N$208,2,0)),0,VLOOKUP(B24,'[5]Změna výdajů'!$M$9:$N$208,2,0))</f>
        <v>0</v>
      </c>
      <c r="P24" s="127">
        <f t="shared" si="3"/>
        <v>0</v>
      </c>
      <c r="Q24" s="224">
        <f>IF(ISNA(VLOOKUP(H24,'[6]Změna výdajů'!$M$9:$N$208,2,0)),0,VLOOKUP(H24,'[6]Změna výdajů'!$M$9:$N$208,2,0))</f>
        <v>0</v>
      </c>
      <c r="R24" s="127">
        <f t="shared" si="4"/>
        <v>0</v>
      </c>
      <c r="S24" s="224">
        <f>IF(ISNA(VLOOKUP(J24,'[7]Změna výdajů'!$M$9:$N$208,2,0)),0,VLOOKUP(J24,'[7]Změna výdajů'!$M$9:$N$208,2,0))</f>
        <v>0</v>
      </c>
      <c r="T24" s="127">
        <f t="shared" si="5"/>
        <v>0</v>
      </c>
      <c r="U24" s="224">
        <f>IF(ISNA(VLOOKUP(L24,'[8]Změna výdajů'!$M$9:$N$208,2,0)),0,VLOOKUP(L24,'[8]Změna výdajů'!$M$9:$N$208,2,0))</f>
        <v>0</v>
      </c>
      <c r="V24" s="127">
        <f t="shared" si="6"/>
        <v>0</v>
      </c>
      <c r="W24" s="224">
        <f>IF(ISNA(VLOOKUP(J24,'[9]Změna výdajů'!$M$9:$N$208,2,0)),0,VLOOKUP(J24,'[9]Změna výdajů'!$M$9:$N$208,2,0))</f>
        <v>0</v>
      </c>
      <c r="X24" s="127">
        <f t="shared" si="7"/>
        <v>0</v>
      </c>
      <c r="Y24" s="224">
        <f>IF(ISNA(VLOOKUP(L24,'[10]Změna výdajů'!$M$9:$N$208,2,0)),0,VLOOKUP(L24,'[10]Změna výdajů'!$M$9:$N$208,2,0))</f>
        <v>0</v>
      </c>
      <c r="Z24" s="127">
        <f t="shared" si="0"/>
        <v>0</v>
      </c>
    </row>
    <row r="25" spans="1:26" ht="15.75" thickBot="1">
      <c r="A25" s="124" t="e">
        <f>#REF!+1</f>
        <v>#REF!</v>
      </c>
      <c r="B25" s="133"/>
      <c r="C25" s="134" t="s">
        <v>162</v>
      </c>
      <c r="D25" s="135">
        <f aca="true" t="shared" si="8" ref="D25:V25">SUM(D3:D24)</f>
        <v>2724000</v>
      </c>
      <c r="E25" s="136">
        <f t="shared" si="8"/>
        <v>0</v>
      </c>
      <c r="F25" s="205">
        <f t="shared" si="8"/>
        <v>2724000</v>
      </c>
      <c r="G25" s="226">
        <f t="shared" si="8"/>
        <v>0</v>
      </c>
      <c r="H25" s="204">
        <f t="shared" si="8"/>
        <v>2724000</v>
      </c>
      <c r="I25" s="226">
        <f t="shared" si="8"/>
        <v>0</v>
      </c>
      <c r="J25" s="204">
        <f t="shared" si="8"/>
        <v>2724000</v>
      </c>
      <c r="K25" s="226">
        <f t="shared" si="8"/>
        <v>0</v>
      </c>
      <c r="L25" s="204">
        <f t="shared" si="8"/>
        <v>2724000</v>
      </c>
      <c r="M25" s="226">
        <f t="shared" si="8"/>
        <v>0</v>
      </c>
      <c r="N25" s="204">
        <f t="shared" si="8"/>
        <v>2724000</v>
      </c>
      <c r="O25" s="227">
        <f t="shared" si="8"/>
        <v>0</v>
      </c>
      <c r="P25" s="228">
        <f t="shared" si="8"/>
        <v>2724000</v>
      </c>
      <c r="Q25" s="227">
        <f t="shared" si="8"/>
        <v>0</v>
      </c>
      <c r="R25" s="228">
        <f t="shared" si="8"/>
        <v>2724000</v>
      </c>
      <c r="S25" s="227">
        <f t="shared" si="8"/>
        <v>0</v>
      </c>
      <c r="T25" s="228">
        <f t="shared" si="8"/>
        <v>2724000</v>
      </c>
      <c r="U25" s="227">
        <f t="shared" si="8"/>
        <v>0</v>
      </c>
      <c r="V25" s="228">
        <f t="shared" si="8"/>
        <v>2724000</v>
      </c>
      <c r="W25" s="227">
        <f>SUM(W3:W24)</f>
        <v>0</v>
      </c>
      <c r="X25" s="228">
        <f>SUM(X3:X24)</f>
        <v>2724000</v>
      </c>
      <c r="Y25" s="227">
        <f>SUM(Y3:Y24)</f>
        <v>0</v>
      </c>
      <c r="Z25" s="228">
        <f>SUM(Z3:Z24)</f>
        <v>2724000</v>
      </c>
    </row>
    <row r="26" ht="13.5" thickTop="1"/>
  </sheetData>
  <sheetProtection sheet="1" objects="1" scenarios="1" selectLockedCells="1"/>
  <mergeCells count="15">
    <mergeCell ref="W1:X1"/>
    <mergeCell ref="Y1:Z1"/>
    <mergeCell ref="U1:V1"/>
    <mergeCell ref="M1:N1"/>
    <mergeCell ref="O1:P1"/>
    <mergeCell ref="Q1:R1"/>
    <mergeCell ref="S1:T1"/>
    <mergeCell ref="K1:L1"/>
    <mergeCell ref="I1:J1"/>
    <mergeCell ref="G1:H1"/>
    <mergeCell ref="B1:B2"/>
    <mergeCell ref="C1:C2"/>
    <mergeCell ref="D1:D2"/>
    <mergeCell ref="E1:E2"/>
    <mergeCell ref="F1:F2"/>
  </mergeCells>
  <conditionalFormatting sqref="H3:H24 J3:J24 L3:L24 N3:N24 P3:P25 R3:R25 T3:T25 V3:V25 X3:X25 Z3:Z25">
    <cfRule type="expression" priority="1" dxfId="0" stopIfTrue="1">
      <formula>G3&lt;&gt;0</formula>
    </cfRule>
  </conditionalFormatting>
  <conditionalFormatting sqref="B3:F25">
    <cfRule type="cellIs" priority="2" dxfId="1" operator="equal" stopIfTrue="1">
      <formula>0</formula>
    </cfRule>
  </conditionalFormatting>
  <conditionalFormatting sqref="G3:G24 I3:I24 K3:K24 M3:M24 O3:O25 Q3:Q25 S3:S25 U3:U25 W3:W25 Y3:Y25">
    <cfRule type="cellIs" priority="3" dxfId="0" operator="notEqual" stopIfTrue="1">
      <formula>0</formula>
    </cfRule>
  </conditionalFormatting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landscape" paperSize="8" scale="44" r:id="rId1"/>
  <headerFooter alignWithMargins="0">
    <oddHeader>&amp;C&amp;"Arial,Tučné"&amp;14Obec Dešná - rozpočet 2011 
&amp;"Arial,tučné kurzíva"&amp;11 nedaňové příjmy členěné podle paragrafů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99"/>
  <sheetViews>
    <sheetView workbookViewId="0" topLeftCell="A1">
      <pane xSplit="4" ySplit="2" topLeftCell="Z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B29" sqref="AB29"/>
    </sheetView>
  </sheetViews>
  <sheetFormatPr defaultColWidth="9.140625" defaultRowHeight="9.75" customHeight="1"/>
  <cols>
    <col min="1" max="1" width="3.28125" style="66" bestFit="1" customWidth="1"/>
    <col min="2" max="2" width="24.7109375" style="66" customWidth="1"/>
    <col min="3" max="3" width="7.8515625" style="66" customWidth="1"/>
    <col min="4" max="4" width="10.00390625" style="66" customWidth="1"/>
    <col min="5" max="40" width="9.7109375" style="66" customWidth="1"/>
    <col min="41" max="16384" width="9.140625" style="66" customWidth="1"/>
  </cols>
  <sheetData>
    <row r="1" spans="1:56" ht="9.75" customHeight="1" thickTop="1">
      <c r="A1" s="336" t="s">
        <v>64</v>
      </c>
      <c r="B1" s="337"/>
      <c r="C1" s="328" t="s">
        <v>1</v>
      </c>
      <c r="D1" s="175"/>
      <c r="E1" s="153">
        <v>1031</v>
      </c>
      <c r="F1" s="154">
        <v>1070</v>
      </c>
      <c r="G1" s="154">
        <v>2219</v>
      </c>
      <c r="H1" s="154">
        <v>2121</v>
      </c>
      <c r="I1" s="154">
        <v>2212</v>
      </c>
      <c r="J1" s="154">
        <v>2310</v>
      </c>
      <c r="K1" s="154">
        <v>2321</v>
      </c>
      <c r="L1" s="154">
        <v>3113</v>
      </c>
      <c r="M1" s="154">
        <v>3314</v>
      </c>
      <c r="N1" s="155">
        <v>3319</v>
      </c>
      <c r="O1" s="154">
        <v>3326</v>
      </c>
      <c r="P1" s="154">
        <v>3329</v>
      </c>
      <c r="Q1" s="154">
        <v>3330</v>
      </c>
      <c r="R1" s="154">
        <v>3399</v>
      </c>
      <c r="S1" s="154">
        <v>3412</v>
      </c>
      <c r="T1" s="154">
        <v>3421</v>
      </c>
      <c r="U1" s="154">
        <v>3519</v>
      </c>
      <c r="V1" s="154">
        <v>3612</v>
      </c>
      <c r="W1" s="154">
        <v>3631</v>
      </c>
      <c r="X1" s="154">
        <v>3632</v>
      </c>
      <c r="Y1" s="154">
        <v>3634</v>
      </c>
      <c r="Z1" s="154">
        <v>3722</v>
      </c>
      <c r="AA1" s="154">
        <v>3745</v>
      </c>
      <c r="AB1" s="154">
        <v>4319</v>
      </c>
      <c r="AC1" s="154">
        <v>5512</v>
      </c>
      <c r="AD1" s="154">
        <v>3613</v>
      </c>
      <c r="AE1" s="154">
        <v>6112</v>
      </c>
      <c r="AF1" s="154">
        <v>6171</v>
      </c>
      <c r="AG1" s="156">
        <v>6310</v>
      </c>
      <c r="AH1" s="156">
        <v>6330</v>
      </c>
      <c r="AI1" s="156">
        <v>6399</v>
      </c>
      <c r="AJ1" s="156">
        <v>3349</v>
      </c>
      <c r="AK1" s="156">
        <v>2221</v>
      </c>
      <c r="AL1" s="156">
        <v>3429</v>
      </c>
      <c r="AM1" s="264">
        <v>3744</v>
      </c>
      <c r="AN1" s="157">
        <v>6402</v>
      </c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</row>
    <row r="2" spans="1:56" ht="46.5" customHeight="1" thickBot="1">
      <c r="A2" s="338"/>
      <c r="B2" s="339"/>
      <c r="C2" s="329"/>
      <c r="D2" s="176" t="s">
        <v>182</v>
      </c>
      <c r="E2" s="158" t="s">
        <v>123</v>
      </c>
      <c r="F2" s="159" t="s">
        <v>152</v>
      </c>
      <c r="G2" s="159" t="s">
        <v>210</v>
      </c>
      <c r="H2" s="159" t="s">
        <v>174</v>
      </c>
      <c r="I2" s="159" t="s">
        <v>124</v>
      </c>
      <c r="J2" s="159" t="s">
        <v>137</v>
      </c>
      <c r="K2" s="159" t="s">
        <v>125</v>
      </c>
      <c r="L2" s="159" t="s">
        <v>126</v>
      </c>
      <c r="M2" s="159" t="s">
        <v>127</v>
      </c>
      <c r="N2" s="159" t="s">
        <v>119</v>
      </c>
      <c r="O2" s="159" t="s">
        <v>120</v>
      </c>
      <c r="P2" s="159" t="s">
        <v>183</v>
      </c>
      <c r="Q2" s="159" t="s">
        <v>121</v>
      </c>
      <c r="R2" s="159" t="s">
        <v>122</v>
      </c>
      <c r="S2" s="159" t="s">
        <v>171</v>
      </c>
      <c r="T2" s="159" t="s">
        <v>155</v>
      </c>
      <c r="U2" s="159" t="s">
        <v>29</v>
      </c>
      <c r="V2" s="159" t="s">
        <v>129</v>
      </c>
      <c r="W2" s="159" t="s">
        <v>184</v>
      </c>
      <c r="X2" s="159" t="s">
        <v>128</v>
      </c>
      <c r="Y2" s="159" t="s">
        <v>173</v>
      </c>
      <c r="Z2" s="159" t="s">
        <v>130</v>
      </c>
      <c r="AA2" s="159" t="s">
        <v>131</v>
      </c>
      <c r="AB2" s="159" t="s">
        <v>181</v>
      </c>
      <c r="AC2" s="159" t="s">
        <v>132</v>
      </c>
      <c r="AD2" s="159" t="s">
        <v>212</v>
      </c>
      <c r="AE2" s="160" t="s">
        <v>225</v>
      </c>
      <c r="AF2" s="160" t="s">
        <v>166</v>
      </c>
      <c r="AG2" s="160" t="s">
        <v>165</v>
      </c>
      <c r="AH2" s="160" t="s">
        <v>150</v>
      </c>
      <c r="AI2" s="160" t="s">
        <v>147</v>
      </c>
      <c r="AJ2" s="160" t="s">
        <v>180</v>
      </c>
      <c r="AK2" s="160" t="s">
        <v>185</v>
      </c>
      <c r="AL2" s="161" t="s">
        <v>186</v>
      </c>
      <c r="AM2" s="265" t="s">
        <v>226</v>
      </c>
      <c r="AN2" s="162" t="s">
        <v>197</v>
      </c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</row>
    <row r="3" spans="1:40" s="70" customFormat="1" ht="10.5" customHeight="1" thickTop="1">
      <c r="A3" s="330" t="s">
        <v>103</v>
      </c>
      <c r="B3" s="177" t="s">
        <v>65</v>
      </c>
      <c r="C3" s="177">
        <v>5011</v>
      </c>
      <c r="D3" s="67">
        <f aca="true" t="shared" si="0" ref="D3:D51">SUM(E3:AI3)</f>
        <v>1440000</v>
      </c>
      <c r="E3" s="68">
        <v>330000</v>
      </c>
      <c r="F3" s="68"/>
      <c r="G3" s="68"/>
      <c r="H3" s="68">
        <v>170000</v>
      </c>
      <c r="I3" s="68"/>
      <c r="J3" s="68"/>
      <c r="K3" s="68"/>
      <c r="L3" s="68"/>
      <c r="M3" s="68"/>
      <c r="N3" s="68"/>
      <c r="O3" s="69"/>
      <c r="P3" s="69"/>
      <c r="Q3" s="69"/>
      <c r="R3" s="69"/>
      <c r="S3" s="69"/>
      <c r="T3" s="69"/>
      <c r="U3" s="107"/>
      <c r="V3" s="69"/>
      <c r="W3" s="68"/>
      <c r="X3" s="69"/>
      <c r="Y3" s="69">
        <v>200000</v>
      </c>
      <c r="Z3" s="69">
        <v>70000</v>
      </c>
      <c r="AA3" s="69">
        <v>100000</v>
      </c>
      <c r="AB3" s="69">
        <v>60000</v>
      </c>
      <c r="AC3" s="69"/>
      <c r="AD3" s="71"/>
      <c r="AE3" s="75"/>
      <c r="AF3" s="74">
        <v>510000</v>
      </c>
      <c r="AG3" s="74"/>
      <c r="AH3" s="74"/>
      <c r="AI3" s="74"/>
      <c r="AJ3" s="74"/>
      <c r="AK3" s="74"/>
      <c r="AL3" s="74"/>
      <c r="AM3" s="75"/>
      <c r="AN3" s="148"/>
    </row>
    <row r="4" spans="1:40" s="70" customFormat="1" ht="10.5" customHeight="1">
      <c r="A4" s="331"/>
      <c r="B4" s="178" t="s">
        <v>133</v>
      </c>
      <c r="C4" s="178">
        <v>5019</v>
      </c>
      <c r="D4" s="72">
        <f t="shared" si="0"/>
        <v>12000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74"/>
      <c r="Q4" s="74"/>
      <c r="R4" s="74"/>
      <c r="S4" s="74"/>
      <c r="T4" s="74"/>
      <c r="U4" s="76"/>
      <c r="V4" s="76"/>
      <c r="W4" s="73"/>
      <c r="X4" s="74"/>
      <c r="Y4" s="74"/>
      <c r="Z4" s="74"/>
      <c r="AA4" s="74"/>
      <c r="AB4" s="74"/>
      <c r="AC4" s="74">
        <v>12000</v>
      </c>
      <c r="AD4" s="75"/>
      <c r="AE4" s="75"/>
      <c r="AF4" s="190"/>
      <c r="AG4" s="76"/>
      <c r="AH4" s="76"/>
      <c r="AI4" s="76"/>
      <c r="AJ4" s="76"/>
      <c r="AK4" s="76"/>
      <c r="AL4" s="76"/>
      <c r="AM4" s="77"/>
      <c r="AN4" s="149"/>
    </row>
    <row r="5" spans="1:40" s="70" customFormat="1" ht="10.5" customHeight="1">
      <c r="A5" s="331"/>
      <c r="B5" s="78" t="s">
        <v>66</v>
      </c>
      <c r="C5" s="78">
        <v>5021</v>
      </c>
      <c r="D5" s="72">
        <f t="shared" si="0"/>
        <v>105000</v>
      </c>
      <c r="E5" s="44"/>
      <c r="F5" s="44"/>
      <c r="G5" s="44"/>
      <c r="H5" s="44"/>
      <c r="I5" s="44"/>
      <c r="J5" s="44">
        <v>30000</v>
      </c>
      <c r="K5" s="44"/>
      <c r="L5" s="44"/>
      <c r="M5" s="44"/>
      <c r="N5" s="44">
        <v>5000</v>
      </c>
      <c r="O5" s="76"/>
      <c r="P5" s="76"/>
      <c r="Q5" s="76"/>
      <c r="R5" s="76"/>
      <c r="S5" s="76"/>
      <c r="T5" s="76"/>
      <c r="U5" s="76"/>
      <c r="V5" s="44"/>
      <c r="W5" s="44"/>
      <c r="X5" s="76"/>
      <c r="Y5" s="76">
        <v>5000</v>
      </c>
      <c r="Z5" s="76"/>
      <c r="AA5" s="76">
        <v>50000</v>
      </c>
      <c r="AB5" s="76"/>
      <c r="AC5" s="76">
        <v>10000</v>
      </c>
      <c r="AD5" s="77"/>
      <c r="AE5" s="77"/>
      <c r="AF5" s="76">
        <v>5000</v>
      </c>
      <c r="AG5" s="76"/>
      <c r="AH5" s="76"/>
      <c r="AI5" s="76"/>
      <c r="AJ5" s="76"/>
      <c r="AK5" s="76"/>
      <c r="AL5" s="76"/>
      <c r="AM5" s="77"/>
      <c r="AN5" s="149"/>
    </row>
    <row r="6" spans="1:40" s="70" customFormat="1" ht="10.5" customHeight="1">
      <c r="A6" s="331"/>
      <c r="B6" s="78" t="s">
        <v>118</v>
      </c>
      <c r="C6" s="78">
        <v>5023</v>
      </c>
      <c r="D6" s="72">
        <f t="shared" si="0"/>
        <v>560000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76"/>
      <c r="P6" s="76"/>
      <c r="Q6" s="76"/>
      <c r="R6" s="76"/>
      <c r="S6" s="76"/>
      <c r="T6" s="76"/>
      <c r="U6" s="76"/>
      <c r="V6" s="44"/>
      <c r="W6" s="44"/>
      <c r="X6" s="76"/>
      <c r="Y6" s="76"/>
      <c r="Z6" s="76"/>
      <c r="AA6" s="76"/>
      <c r="AB6" s="76"/>
      <c r="AC6" s="76"/>
      <c r="AD6" s="77"/>
      <c r="AE6" s="77">
        <v>560000</v>
      </c>
      <c r="AF6" s="76"/>
      <c r="AG6" s="76"/>
      <c r="AH6" s="76"/>
      <c r="AI6" s="76"/>
      <c r="AJ6" s="76"/>
      <c r="AK6" s="76"/>
      <c r="AL6" s="76"/>
      <c r="AM6" s="77"/>
      <c r="AN6" s="149"/>
    </row>
    <row r="7" spans="1:40" s="70" customFormat="1" ht="10.5" customHeight="1">
      <c r="A7" s="331"/>
      <c r="B7" s="78" t="s">
        <v>67</v>
      </c>
      <c r="C7" s="78">
        <v>5031</v>
      </c>
      <c r="D7" s="72">
        <f t="shared" si="0"/>
        <v>597000</v>
      </c>
      <c r="E7" s="44">
        <v>90000</v>
      </c>
      <c r="F7" s="44"/>
      <c r="G7" s="44"/>
      <c r="H7" s="44">
        <v>45000</v>
      </c>
      <c r="I7" s="44"/>
      <c r="J7" s="44"/>
      <c r="K7" s="44"/>
      <c r="L7" s="44"/>
      <c r="M7" s="44"/>
      <c r="N7" s="44"/>
      <c r="O7" s="76"/>
      <c r="P7" s="76"/>
      <c r="Q7" s="76"/>
      <c r="R7" s="76"/>
      <c r="S7" s="76"/>
      <c r="T7" s="76"/>
      <c r="U7" s="76"/>
      <c r="V7" s="44"/>
      <c r="W7" s="44"/>
      <c r="X7" s="76"/>
      <c r="Y7" s="76">
        <v>50000</v>
      </c>
      <c r="Z7" s="76">
        <v>15000</v>
      </c>
      <c r="AA7" s="76">
        <v>130000</v>
      </c>
      <c r="AB7" s="76">
        <v>17000</v>
      </c>
      <c r="AC7" s="76"/>
      <c r="AD7" s="77"/>
      <c r="AE7" s="77">
        <v>110000</v>
      </c>
      <c r="AF7" s="76">
        <v>140000</v>
      </c>
      <c r="AG7" s="76"/>
      <c r="AH7" s="76"/>
      <c r="AI7" s="76"/>
      <c r="AJ7" s="76"/>
      <c r="AK7" s="76"/>
      <c r="AL7" s="76"/>
      <c r="AM7" s="77"/>
      <c r="AN7" s="149"/>
    </row>
    <row r="8" spans="1:40" s="70" customFormat="1" ht="10.5" customHeight="1">
      <c r="A8" s="331"/>
      <c r="B8" s="78" t="s">
        <v>68</v>
      </c>
      <c r="C8" s="78">
        <v>5032</v>
      </c>
      <c r="D8" s="72">
        <f t="shared" si="0"/>
        <v>268000</v>
      </c>
      <c r="E8" s="44">
        <v>39000</v>
      </c>
      <c r="F8" s="44"/>
      <c r="G8" s="44"/>
      <c r="H8" s="44">
        <v>18000</v>
      </c>
      <c r="I8" s="44"/>
      <c r="J8" s="44"/>
      <c r="K8" s="44"/>
      <c r="L8" s="44"/>
      <c r="M8" s="44"/>
      <c r="N8" s="44"/>
      <c r="O8" s="76"/>
      <c r="P8" s="76"/>
      <c r="Q8" s="76"/>
      <c r="R8" s="76"/>
      <c r="S8" s="76"/>
      <c r="T8" s="76"/>
      <c r="U8" s="76"/>
      <c r="V8" s="44"/>
      <c r="W8" s="44"/>
      <c r="X8" s="76"/>
      <c r="Y8" s="76">
        <v>25000</v>
      </c>
      <c r="Z8" s="76">
        <v>5000</v>
      </c>
      <c r="AA8" s="76">
        <v>50000</v>
      </c>
      <c r="AB8" s="76">
        <v>6000</v>
      </c>
      <c r="AC8" s="76"/>
      <c r="AD8" s="77"/>
      <c r="AE8" s="77">
        <v>60000</v>
      </c>
      <c r="AF8" s="76">
        <v>65000</v>
      </c>
      <c r="AG8" s="76"/>
      <c r="AH8" s="76"/>
      <c r="AI8" s="76"/>
      <c r="AJ8" s="76"/>
      <c r="AK8" s="76"/>
      <c r="AL8" s="76"/>
      <c r="AM8" s="77"/>
      <c r="AN8" s="149"/>
    </row>
    <row r="9" spans="1:40" s="70" customFormat="1" ht="10.5" customHeight="1">
      <c r="A9" s="331"/>
      <c r="B9" s="78" t="s">
        <v>69</v>
      </c>
      <c r="C9" s="78">
        <v>5038</v>
      </c>
      <c r="D9" s="72">
        <f t="shared" si="0"/>
        <v>15000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76"/>
      <c r="P9" s="76"/>
      <c r="Q9" s="76"/>
      <c r="R9" s="76"/>
      <c r="S9" s="76"/>
      <c r="T9" s="76"/>
      <c r="U9" s="76"/>
      <c r="V9" s="44"/>
      <c r="W9" s="44"/>
      <c r="X9" s="76"/>
      <c r="Y9" s="76"/>
      <c r="Z9" s="76"/>
      <c r="AA9" s="76"/>
      <c r="AB9" s="76"/>
      <c r="AC9" s="76"/>
      <c r="AD9" s="77"/>
      <c r="AE9" s="77"/>
      <c r="AF9" s="76">
        <v>15000</v>
      </c>
      <c r="AG9" s="76"/>
      <c r="AH9" s="76"/>
      <c r="AI9" s="76"/>
      <c r="AJ9" s="76"/>
      <c r="AK9" s="76"/>
      <c r="AL9" s="76"/>
      <c r="AM9" s="77"/>
      <c r="AN9" s="149"/>
    </row>
    <row r="10" spans="1:40" s="70" customFormat="1" ht="10.5" customHeight="1">
      <c r="A10" s="331"/>
      <c r="B10" s="78" t="s">
        <v>70</v>
      </c>
      <c r="C10" s="78">
        <v>5131</v>
      </c>
      <c r="D10" s="72">
        <f t="shared" si="0"/>
        <v>0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76"/>
      <c r="P10" s="76"/>
      <c r="Q10" s="76"/>
      <c r="R10" s="76"/>
      <c r="S10" s="76"/>
      <c r="T10" s="76"/>
      <c r="U10" s="76"/>
      <c r="V10" s="44"/>
      <c r="W10" s="44"/>
      <c r="X10" s="76"/>
      <c r="Y10" s="76"/>
      <c r="Z10" s="76"/>
      <c r="AA10" s="76"/>
      <c r="AB10" s="76"/>
      <c r="AC10" s="76"/>
      <c r="AD10" s="77"/>
      <c r="AE10" s="77"/>
      <c r="AF10" s="76"/>
      <c r="AG10" s="76"/>
      <c r="AH10" s="76"/>
      <c r="AI10" s="76"/>
      <c r="AJ10" s="76"/>
      <c r="AK10" s="76"/>
      <c r="AL10" s="76"/>
      <c r="AM10" s="77"/>
      <c r="AN10" s="149"/>
    </row>
    <row r="11" spans="1:40" s="70" customFormat="1" ht="10.5" customHeight="1">
      <c r="A11" s="331"/>
      <c r="B11" s="78" t="s">
        <v>71</v>
      </c>
      <c r="C11" s="78">
        <v>5132</v>
      </c>
      <c r="D11" s="72">
        <f t="shared" si="0"/>
        <v>23000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76"/>
      <c r="P11" s="76"/>
      <c r="Q11" s="76"/>
      <c r="R11" s="76"/>
      <c r="S11" s="76"/>
      <c r="T11" s="76"/>
      <c r="U11" s="76"/>
      <c r="V11" s="44"/>
      <c r="W11" s="44"/>
      <c r="X11" s="76"/>
      <c r="Y11" s="76">
        <v>3000</v>
      </c>
      <c r="Z11" s="76"/>
      <c r="AA11" s="76">
        <v>20000</v>
      </c>
      <c r="AB11" s="76"/>
      <c r="AC11" s="76"/>
      <c r="AD11" s="77"/>
      <c r="AE11" s="77"/>
      <c r="AF11" s="76"/>
      <c r="AG11" s="76"/>
      <c r="AH11" s="76"/>
      <c r="AI11" s="76"/>
      <c r="AJ11" s="76"/>
      <c r="AK11" s="76"/>
      <c r="AL11" s="76"/>
      <c r="AM11" s="77"/>
      <c r="AN11" s="149"/>
    </row>
    <row r="12" spans="1:40" s="70" customFormat="1" ht="10.5" customHeight="1">
      <c r="A12" s="331"/>
      <c r="B12" s="78" t="s">
        <v>72</v>
      </c>
      <c r="C12" s="78">
        <v>5134</v>
      </c>
      <c r="D12" s="72">
        <f t="shared" si="0"/>
        <v>0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76"/>
      <c r="P12" s="76"/>
      <c r="Q12" s="76"/>
      <c r="R12" s="76"/>
      <c r="S12" s="76"/>
      <c r="T12" s="76"/>
      <c r="U12" s="76"/>
      <c r="V12" s="44"/>
      <c r="W12" s="44"/>
      <c r="X12" s="76"/>
      <c r="Y12" s="76"/>
      <c r="Z12" s="76"/>
      <c r="AA12" s="76"/>
      <c r="AB12" s="76"/>
      <c r="AC12" s="76"/>
      <c r="AD12" s="77"/>
      <c r="AE12" s="77"/>
      <c r="AF12" s="76"/>
      <c r="AG12" s="76"/>
      <c r="AH12" s="76"/>
      <c r="AI12" s="76"/>
      <c r="AJ12" s="76"/>
      <c r="AK12" s="76"/>
      <c r="AL12" s="76"/>
      <c r="AM12" s="77"/>
      <c r="AN12" s="149"/>
    </row>
    <row r="13" spans="1:40" s="70" customFormat="1" ht="10.5" customHeight="1">
      <c r="A13" s="331"/>
      <c r="B13" s="78" t="s">
        <v>73</v>
      </c>
      <c r="C13" s="78">
        <v>5136</v>
      </c>
      <c r="D13" s="72">
        <f t="shared" si="0"/>
        <v>11300</v>
      </c>
      <c r="E13" s="44"/>
      <c r="F13" s="44"/>
      <c r="G13" s="44"/>
      <c r="H13" s="44"/>
      <c r="I13" s="44"/>
      <c r="J13" s="44"/>
      <c r="K13" s="44"/>
      <c r="L13" s="44"/>
      <c r="M13" s="44">
        <v>6000</v>
      </c>
      <c r="N13" s="44"/>
      <c r="O13" s="76"/>
      <c r="P13" s="76"/>
      <c r="Q13" s="76"/>
      <c r="R13" s="76"/>
      <c r="S13" s="76"/>
      <c r="T13" s="76"/>
      <c r="U13" s="76"/>
      <c r="V13" s="44"/>
      <c r="W13" s="44"/>
      <c r="X13" s="76"/>
      <c r="Y13" s="76"/>
      <c r="Z13" s="76"/>
      <c r="AA13" s="76"/>
      <c r="AB13" s="76"/>
      <c r="AC13" s="76">
        <v>300</v>
      </c>
      <c r="AD13" s="77"/>
      <c r="AE13" s="77"/>
      <c r="AF13" s="76">
        <v>5000</v>
      </c>
      <c r="AG13" s="76"/>
      <c r="AH13" s="76"/>
      <c r="AI13" s="76"/>
      <c r="AJ13" s="76"/>
      <c r="AK13" s="76"/>
      <c r="AL13" s="76"/>
      <c r="AM13" s="77"/>
      <c r="AN13" s="149"/>
    </row>
    <row r="14" spans="1:40" s="70" customFormat="1" ht="10.5" customHeight="1">
      <c r="A14" s="331"/>
      <c r="B14" s="78" t="s">
        <v>74</v>
      </c>
      <c r="C14" s="78">
        <v>5137</v>
      </c>
      <c r="D14" s="72">
        <f t="shared" si="0"/>
        <v>81000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76"/>
      <c r="P14" s="76"/>
      <c r="Q14" s="76"/>
      <c r="R14" s="76"/>
      <c r="S14" s="76"/>
      <c r="T14" s="76"/>
      <c r="U14" s="76"/>
      <c r="V14" s="44">
        <v>50000</v>
      </c>
      <c r="W14" s="44"/>
      <c r="X14" s="76"/>
      <c r="Y14" s="76">
        <v>10000</v>
      </c>
      <c r="Z14" s="76"/>
      <c r="AA14" s="76"/>
      <c r="AB14" s="76">
        <v>6000</v>
      </c>
      <c r="AC14" s="76">
        <v>5000</v>
      </c>
      <c r="AD14" s="77"/>
      <c r="AE14" s="77"/>
      <c r="AF14" s="76">
        <v>10000</v>
      </c>
      <c r="AG14" s="76"/>
      <c r="AH14" s="76"/>
      <c r="AI14" s="76"/>
      <c r="AJ14" s="76"/>
      <c r="AK14" s="76"/>
      <c r="AL14" s="76"/>
      <c r="AM14" s="77"/>
      <c r="AN14" s="149"/>
    </row>
    <row r="15" spans="1:40" s="70" customFormat="1" ht="10.5" customHeight="1">
      <c r="A15" s="331"/>
      <c r="B15" s="78" t="s">
        <v>75</v>
      </c>
      <c r="C15" s="78">
        <v>5139</v>
      </c>
      <c r="D15" s="72">
        <f t="shared" si="0"/>
        <v>360000</v>
      </c>
      <c r="E15" s="44">
        <v>3000</v>
      </c>
      <c r="F15" s="44">
        <v>10000</v>
      </c>
      <c r="G15" s="44"/>
      <c r="H15" s="44"/>
      <c r="I15" s="44">
        <v>20000</v>
      </c>
      <c r="J15" s="44">
        <v>30000</v>
      </c>
      <c r="K15" s="44">
        <v>5000</v>
      </c>
      <c r="L15" s="44"/>
      <c r="M15" s="44">
        <v>2000</v>
      </c>
      <c r="N15" s="44">
        <v>20000</v>
      </c>
      <c r="O15" s="76">
        <v>10000</v>
      </c>
      <c r="P15" s="76"/>
      <c r="Q15" s="76"/>
      <c r="R15" s="76"/>
      <c r="S15" s="76">
        <v>30000</v>
      </c>
      <c r="T15" s="76">
        <v>5000</v>
      </c>
      <c r="U15" s="76">
        <v>5000</v>
      </c>
      <c r="V15" s="44">
        <v>50000</v>
      </c>
      <c r="W15" s="44"/>
      <c r="X15" s="76">
        <v>5000</v>
      </c>
      <c r="Y15" s="76">
        <v>50000</v>
      </c>
      <c r="Z15" s="76">
        <v>5000</v>
      </c>
      <c r="AA15" s="76">
        <v>30000</v>
      </c>
      <c r="AB15" s="76">
        <v>5000</v>
      </c>
      <c r="AC15" s="76">
        <v>10000</v>
      </c>
      <c r="AD15" s="77">
        <v>30000</v>
      </c>
      <c r="AE15" s="77"/>
      <c r="AF15" s="76">
        <v>35000</v>
      </c>
      <c r="AG15" s="76"/>
      <c r="AH15" s="76"/>
      <c r="AI15" s="76"/>
      <c r="AJ15" s="76"/>
      <c r="AK15" s="76"/>
      <c r="AL15" s="76">
        <v>5000</v>
      </c>
      <c r="AM15" s="77"/>
      <c r="AN15" s="149"/>
    </row>
    <row r="16" spans="1:40" s="70" customFormat="1" ht="10.5" customHeight="1">
      <c r="A16" s="331"/>
      <c r="B16" s="78" t="s">
        <v>76</v>
      </c>
      <c r="C16" s="78">
        <v>5141</v>
      </c>
      <c r="D16" s="72">
        <f t="shared" si="0"/>
        <v>112000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76"/>
      <c r="P16" s="76"/>
      <c r="Q16" s="76"/>
      <c r="R16" s="76"/>
      <c r="S16" s="76"/>
      <c r="T16" s="76"/>
      <c r="U16" s="76"/>
      <c r="V16" s="44">
        <v>112000</v>
      </c>
      <c r="W16" s="44"/>
      <c r="X16" s="76"/>
      <c r="Y16" s="76"/>
      <c r="Z16" s="76"/>
      <c r="AA16" s="76"/>
      <c r="AB16" s="76"/>
      <c r="AC16" s="76"/>
      <c r="AD16" s="77"/>
      <c r="AE16" s="77"/>
      <c r="AF16" s="76"/>
      <c r="AG16" s="76"/>
      <c r="AH16" s="76"/>
      <c r="AI16" s="76"/>
      <c r="AJ16" s="76"/>
      <c r="AK16" s="76"/>
      <c r="AL16" s="76"/>
      <c r="AM16" s="77"/>
      <c r="AN16" s="149"/>
    </row>
    <row r="17" spans="1:40" s="70" customFormat="1" ht="10.5" customHeight="1">
      <c r="A17" s="331"/>
      <c r="B17" s="78" t="s">
        <v>27</v>
      </c>
      <c r="C17" s="78">
        <v>5151</v>
      </c>
      <c r="D17" s="72">
        <f t="shared" si="0"/>
        <v>4000</v>
      </c>
      <c r="E17" s="44"/>
      <c r="F17" s="44"/>
      <c r="G17" s="44"/>
      <c r="H17" s="44"/>
      <c r="I17" s="44"/>
      <c r="J17" s="44">
        <v>3000</v>
      </c>
      <c r="K17" s="44"/>
      <c r="L17" s="44"/>
      <c r="M17" s="44"/>
      <c r="N17" s="44"/>
      <c r="O17" s="76"/>
      <c r="P17" s="76"/>
      <c r="Q17" s="76"/>
      <c r="R17" s="76"/>
      <c r="S17" s="76"/>
      <c r="T17" s="76"/>
      <c r="U17" s="76"/>
      <c r="V17" s="44"/>
      <c r="W17" s="44"/>
      <c r="X17" s="76"/>
      <c r="Y17" s="76"/>
      <c r="Z17" s="76"/>
      <c r="AA17" s="76"/>
      <c r="AB17" s="76"/>
      <c r="AC17" s="76"/>
      <c r="AD17" s="77"/>
      <c r="AE17" s="77"/>
      <c r="AF17" s="76">
        <v>1000</v>
      </c>
      <c r="AG17" s="76"/>
      <c r="AH17" s="76"/>
      <c r="AI17" s="76"/>
      <c r="AJ17" s="76"/>
      <c r="AK17" s="76"/>
      <c r="AL17" s="76"/>
      <c r="AM17" s="77"/>
      <c r="AN17" s="149"/>
    </row>
    <row r="18" spans="1:40" s="70" customFormat="1" ht="10.5" customHeight="1">
      <c r="A18" s="331"/>
      <c r="B18" s="78" t="s">
        <v>148</v>
      </c>
      <c r="C18" s="78">
        <v>5152</v>
      </c>
      <c r="D18" s="72">
        <f t="shared" si="0"/>
        <v>165000</v>
      </c>
      <c r="E18" s="44"/>
      <c r="F18" s="44"/>
      <c r="G18" s="44"/>
      <c r="H18" s="44"/>
      <c r="I18" s="44"/>
      <c r="J18" s="44"/>
      <c r="K18" s="44"/>
      <c r="L18" s="44"/>
      <c r="M18" s="44"/>
      <c r="N18" s="44">
        <v>10000</v>
      </c>
      <c r="O18" s="76"/>
      <c r="P18" s="76"/>
      <c r="Q18" s="76"/>
      <c r="R18" s="76"/>
      <c r="S18" s="76">
        <v>40000</v>
      </c>
      <c r="T18" s="76"/>
      <c r="U18" s="76">
        <v>15000</v>
      </c>
      <c r="V18" s="44"/>
      <c r="W18" s="44"/>
      <c r="X18" s="76"/>
      <c r="Y18" s="76">
        <v>20000</v>
      </c>
      <c r="Z18" s="76"/>
      <c r="AA18" s="76"/>
      <c r="AB18" s="76"/>
      <c r="AC18" s="76"/>
      <c r="AD18" s="77"/>
      <c r="AE18" s="77"/>
      <c r="AF18" s="76">
        <v>80000</v>
      </c>
      <c r="AG18" s="76"/>
      <c r="AH18" s="76"/>
      <c r="AI18" s="76"/>
      <c r="AJ18" s="76"/>
      <c r="AK18" s="76"/>
      <c r="AL18" s="76"/>
      <c r="AM18" s="77"/>
      <c r="AN18" s="149"/>
    </row>
    <row r="19" spans="1:40" s="70" customFormat="1" ht="10.5" customHeight="1">
      <c r="A19" s="331"/>
      <c r="B19" s="78" t="s">
        <v>77</v>
      </c>
      <c r="C19" s="78">
        <v>5154</v>
      </c>
      <c r="D19" s="72">
        <f t="shared" si="0"/>
        <v>792000</v>
      </c>
      <c r="E19" s="44"/>
      <c r="F19" s="44"/>
      <c r="G19" s="44"/>
      <c r="H19" s="44"/>
      <c r="I19" s="44"/>
      <c r="J19" s="44">
        <v>150000</v>
      </c>
      <c r="K19" s="44">
        <v>2000</v>
      </c>
      <c r="L19" s="44"/>
      <c r="M19" s="44"/>
      <c r="N19" s="44">
        <v>60000</v>
      </c>
      <c r="O19" s="76"/>
      <c r="P19" s="76"/>
      <c r="Q19" s="76"/>
      <c r="R19" s="76"/>
      <c r="S19" s="76"/>
      <c r="T19" s="76"/>
      <c r="U19" s="76">
        <v>15000</v>
      </c>
      <c r="V19" s="44">
        <v>100000</v>
      </c>
      <c r="W19" s="44">
        <v>120000</v>
      </c>
      <c r="X19" s="76"/>
      <c r="Y19" s="76">
        <v>250000</v>
      </c>
      <c r="Z19" s="76"/>
      <c r="AA19" s="76"/>
      <c r="AB19" s="76"/>
      <c r="AC19" s="76">
        <v>25000</v>
      </c>
      <c r="AD19" s="77"/>
      <c r="AE19" s="77"/>
      <c r="AF19" s="76">
        <v>70000</v>
      </c>
      <c r="AG19" s="76"/>
      <c r="AH19" s="76"/>
      <c r="AI19" s="76"/>
      <c r="AJ19" s="76"/>
      <c r="AK19" s="76"/>
      <c r="AL19" s="76"/>
      <c r="AM19" s="77"/>
      <c r="AN19" s="149"/>
    </row>
    <row r="20" spans="1:40" s="70" customFormat="1" ht="10.5" customHeight="1">
      <c r="A20" s="331"/>
      <c r="B20" s="78" t="s">
        <v>78</v>
      </c>
      <c r="C20" s="78">
        <v>5156</v>
      </c>
      <c r="D20" s="72">
        <f t="shared" si="0"/>
        <v>175000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76"/>
      <c r="P20" s="76"/>
      <c r="Q20" s="76"/>
      <c r="R20" s="76"/>
      <c r="S20" s="76">
        <v>5000</v>
      </c>
      <c r="T20" s="76"/>
      <c r="U20" s="76"/>
      <c r="V20" s="44"/>
      <c r="W20" s="44"/>
      <c r="X20" s="76"/>
      <c r="Y20" s="76">
        <v>18000</v>
      </c>
      <c r="Z20" s="76"/>
      <c r="AA20" s="76">
        <v>50000</v>
      </c>
      <c r="AB20" s="76">
        <v>45000</v>
      </c>
      <c r="AC20" s="76">
        <v>12000</v>
      </c>
      <c r="AD20" s="77"/>
      <c r="AE20" s="77"/>
      <c r="AF20" s="76">
        <v>45000</v>
      </c>
      <c r="AG20" s="76"/>
      <c r="AH20" s="76"/>
      <c r="AI20" s="76"/>
      <c r="AJ20" s="76"/>
      <c r="AK20" s="76"/>
      <c r="AL20" s="76">
        <v>2000</v>
      </c>
      <c r="AM20" s="77"/>
      <c r="AN20" s="149"/>
    </row>
    <row r="21" spans="1:40" s="70" customFormat="1" ht="10.5" customHeight="1">
      <c r="A21" s="331"/>
      <c r="B21" s="78" t="s">
        <v>145</v>
      </c>
      <c r="C21" s="78">
        <v>5159</v>
      </c>
      <c r="D21" s="72">
        <f t="shared" si="0"/>
        <v>500000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76"/>
      <c r="P21" s="76"/>
      <c r="Q21" s="76"/>
      <c r="R21" s="76"/>
      <c r="S21" s="76"/>
      <c r="T21" s="76"/>
      <c r="U21" s="76"/>
      <c r="V21" s="44"/>
      <c r="W21" s="44"/>
      <c r="X21" s="76"/>
      <c r="Y21" s="76">
        <v>500000</v>
      </c>
      <c r="Z21" s="76"/>
      <c r="AA21" s="76"/>
      <c r="AB21" s="76"/>
      <c r="AC21" s="76"/>
      <c r="AD21" s="77"/>
      <c r="AE21" s="77"/>
      <c r="AF21" s="76"/>
      <c r="AG21" s="76"/>
      <c r="AH21" s="76"/>
      <c r="AI21" s="76"/>
      <c r="AJ21" s="76"/>
      <c r="AK21" s="76"/>
      <c r="AL21" s="76"/>
      <c r="AM21" s="77"/>
      <c r="AN21" s="149"/>
    </row>
    <row r="22" spans="1:40" s="70" customFormat="1" ht="10.5" customHeight="1">
      <c r="A22" s="331"/>
      <c r="B22" s="78" t="s">
        <v>79</v>
      </c>
      <c r="C22" s="78">
        <v>5161</v>
      </c>
      <c r="D22" s="72">
        <f t="shared" si="0"/>
        <v>5000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76"/>
      <c r="P22" s="76"/>
      <c r="Q22" s="76"/>
      <c r="R22" s="76"/>
      <c r="S22" s="76"/>
      <c r="T22" s="76"/>
      <c r="U22" s="76"/>
      <c r="V22" s="44"/>
      <c r="W22" s="44"/>
      <c r="X22" s="76"/>
      <c r="Y22" s="76"/>
      <c r="Z22" s="76"/>
      <c r="AA22" s="76"/>
      <c r="AB22" s="76"/>
      <c r="AC22" s="76"/>
      <c r="AD22" s="77"/>
      <c r="AE22" s="77"/>
      <c r="AF22" s="76">
        <v>5000</v>
      </c>
      <c r="AG22" s="76"/>
      <c r="AH22" s="76"/>
      <c r="AI22" s="76"/>
      <c r="AJ22" s="76"/>
      <c r="AK22" s="76"/>
      <c r="AL22" s="76"/>
      <c r="AM22" s="77"/>
      <c r="AN22" s="149"/>
    </row>
    <row r="23" spans="1:40" s="70" customFormat="1" ht="10.5" customHeight="1">
      <c r="A23" s="331"/>
      <c r="B23" s="78" t="s">
        <v>80</v>
      </c>
      <c r="C23" s="78">
        <v>5162</v>
      </c>
      <c r="D23" s="72">
        <f t="shared" si="0"/>
        <v>84500</v>
      </c>
      <c r="E23" s="44"/>
      <c r="F23" s="44"/>
      <c r="G23" s="44"/>
      <c r="H23" s="44"/>
      <c r="I23" s="44"/>
      <c r="J23" s="44"/>
      <c r="K23" s="44"/>
      <c r="L23" s="44"/>
      <c r="M23" s="44">
        <v>7500</v>
      </c>
      <c r="N23" s="44"/>
      <c r="O23" s="76"/>
      <c r="P23" s="76"/>
      <c r="Q23" s="76"/>
      <c r="R23" s="76"/>
      <c r="S23" s="76"/>
      <c r="T23" s="76"/>
      <c r="U23" s="76"/>
      <c r="V23" s="44"/>
      <c r="W23" s="44"/>
      <c r="X23" s="76"/>
      <c r="Y23" s="76">
        <v>12000</v>
      </c>
      <c r="Z23" s="76"/>
      <c r="AA23" s="76"/>
      <c r="AB23" s="76"/>
      <c r="AC23" s="76"/>
      <c r="AD23" s="77"/>
      <c r="AE23" s="77"/>
      <c r="AF23" s="76">
        <v>65000</v>
      </c>
      <c r="AG23" s="76"/>
      <c r="AH23" s="76"/>
      <c r="AI23" s="76"/>
      <c r="AJ23" s="76"/>
      <c r="AK23" s="76"/>
      <c r="AL23" s="76"/>
      <c r="AM23" s="77"/>
      <c r="AN23" s="149"/>
    </row>
    <row r="24" spans="1:40" s="70" customFormat="1" ht="10.5" customHeight="1">
      <c r="A24" s="331"/>
      <c r="B24" s="78" t="s">
        <v>81</v>
      </c>
      <c r="C24" s="78">
        <v>5163</v>
      </c>
      <c r="D24" s="72">
        <f t="shared" si="0"/>
        <v>123700</v>
      </c>
      <c r="E24" s="44"/>
      <c r="F24" s="44"/>
      <c r="G24" s="44"/>
      <c r="H24" s="44"/>
      <c r="I24" s="44"/>
      <c r="J24" s="44"/>
      <c r="K24" s="44"/>
      <c r="L24" s="44"/>
      <c r="M24" s="44"/>
      <c r="N24" s="44">
        <v>1500</v>
      </c>
      <c r="O24" s="76"/>
      <c r="P24" s="76"/>
      <c r="Q24" s="76"/>
      <c r="R24" s="76"/>
      <c r="S24" s="76"/>
      <c r="T24" s="76"/>
      <c r="U24" s="76">
        <v>3000</v>
      </c>
      <c r="V24" s="44">
        <v>7000</v>
      </c>
      <c r="W24" s="44"/>
      <c r="X24" s="76"/>
      <c r="Y24" s="76">
        <v>8500</v>
      </c>
      <c r="Z24" s="76"/>
      <c r="AA24" s="76"/>
      <c r="AB24" s="76">
        <v>17000</v>
      </c>
      <c r="AC24" s="76">
        <v>2000</v>
      </c>
      <c r="AD24" s="77"/>
      <c r="AE24" s="77">
        <v>24700</v>
      </c>
      <c r="AF24" s="76">
        <v>30000</v>
      </c>
      <c r="AG24" s="76">
        <v>30000</v>
      </c>
      <c r="AH24" s="76"/>
      <c r="AI24" s="76"/>
      <c r="AJ24" s="76"/>
      <c r="AK24" s="76"/>
      <c r="AL24" s="76"/>
      <c r="AM24" s="77"/>
      <c r="AN24" s="149"/>
    </row>
    <row r="25" spans="1:40" s="70" customFormat="1" ht="10.5" customHeight="1">
      <c r="A25" s="331"/>
      <c r="B25" s="78" t="s">
        <v>82</v>
      </c>
      <c r="C25" s="78">
        <v>5164</v>
      </c>
      <c r="D25" s="72">
        <f t="shared" si="0"/>
        <v>45700</v>
      </c>
      <c r="E25" s="44"/>
      <c r="F25" s="44">
        <v>850</v>
      </c>
      <c r="G25" s="44"/>
      <c r="H25" s="44"/>
      <c r="I25" s="44"/>
      <c r="J25" s="44"/>
      <c r="K25" s="44"/>
      <c r="L25" s="44"/>
      <c r="M25" s="44"/>
      <c r="N25" s="44"/>
      <c r="O25" s="76"/>
      <c r="P25" s="76"/>
      <c r="Q25" s="76"/>
      <c r="R25" s="76"/>
      <c r="S25" s="76">
        <v>10000</v>
      </c>
      <c r="T25" s="76"/>
      <c r="U25" s="76"/>
      <c r="V25" s="44">
        <v>10000</v>
      </c>
      <c r="W25" s="44"/>
      <c r="X25" s="76"/>
      <c r="Y25" s="76">
        <v>850</v>
      </c>
      <c r="Z25" s="76"/>
      <c r="AA25" s="76"/>
      <c r="AB25" s="76"/>
      <c r="AC25" s="76"/>
      <c r="AD25" s="77"/>
      <c r="AE25" s="77"/>
      <c r="AF25" s="76">
        <v>24000</v>
      </c>
      <c r="AG25" s="76"/>
      <c r="AH25" s="76"/>
      <c r="AI25" s="76"/>
      <c r="AJ25" s="76"/>
      <c r="AK25" s="76"/>
      <c r="AL25" s="76"/>
      <c r="AM25" s="77"/>
      <c r="AN25" s="149"/>
    </row>
    <row r="26" spans="1:40" s="70" customFormat="1" ht="10.5" customHeight="1">
      <c r="A26" s="331"/>
      <c r="B26" s="78" t="s">
        <v>83</v>
      </c>
      <c r="C26" s="78">
        <v>5166</v>
      </c>
      <c r="D26" s="72">
        <f t="shared" si="0"/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76"/>
      <c r="P26" s="76"/>
      <c r="Q26" s="76"/>
      <c r="R26" s="76"/>
      <c r="S26" s="76"/>
      <c r="T26" s="76"/>
      <c r="U26" s="76"/>
      <c r="V26" s="44"/>
      <c r="W26" s="44"/>
      <c r="X26" s="76"/>
      <c r="Y26" s="76"/>
      <c r="Z26" s="76"/>
      <c r="AA26" s="76"/>
      <c r="AB26" s="76"/>
      <c r="AC26" s="76"/>
      <c r="AD26" s="77"/>
      <c r="AE26" s="77"/>
      <c r="AF26" s="76"/>
      <c r="AG26" s="76"/>
      <c r="AH26" s="76"/>
      <c r="AI26" s="76"/>
      <c r="AJ26" s="76"/>
      <c r="AK26" s="76"/>
      <c r="AL26" s="76"/>
      <c r="AM26" s="77"/>
      <c r="AN26" s="149"/>
    </row>
    <row r="27" spans="1:40" s="70" customFormat="1" ht="10.5" customHeight="1">
      <c r="A27" s="331"/>
      <c r="B27" s="78" t="s">
        <v>84</v>
      </c>
      <c r="C27" s="78">
        <v>5167</v>
      </c>
      <c r="D27" s="72">
        <f t="shared" si="0"/>
        <v>11100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76"/>
      <c r="P27" s="76"/>
      <c r="Q27" s="76"/>
      <c r="R27" s="76"/>
      <c r="S27" s="76"/>
      <c r="T27" s="76"/>
      <c r="U27" s="76"/>
      <c r="V27" s="44"/>
      <c r="W27" s="44"/>
      <c r="X27" s="76"/>
      <c r="Y27" s="76">
        <v>2000</v>
      </c>
      <c r="Z27" s="76"/>
      <c r="AA27" s="76"/>
      <c r="AB27" s="76">
        <v>1100</v>
      </c>
      <c r="AC27" s="76"/>
      <c r="AD27" s="77"/>
      <c r="AE27" s="77"/>
      <c r="AF27" s="76">
        <v>8000</v>
      </c>
      <c r="AG27" s="76"/>
      <c r="AH27" s="76"/>
      <c r="AI27" s="76"/>
      <c r="AJ27" s="76"/>
      <c r="AK27" s="76"/>
      <c r="AL27" s="76"/>
      <c r="AM27" s="77"/>
      <c r="AN27" s="149"/>
    </row>
    <row r="28" spans="1:40" s="70" customFormat="1" ht="10.5" customHeight="1">
      <c r="A28" s="331"/>
      <c r="B28" s="78" t="s">
        <v>85</v>
      </c>
      <c r="C28" s="78">
        <v>5168</v>
      </c>
      <c r="D28" s="72">
        <f t="shared" si="0"/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76"/>
      <c r="P28" s="76"/>
      <c r="Q28" s="76"/>
      <c r="R28" s="76"/>
      <c r="S28" s="76"/>
      <c r="T28" s="76"/>
      <c r="U28" s="76"/>
      <c r="V28" s="44"/>
      <c r="W28" s="44"/>
      <c r="X28" s="76"/>
      <c r="Y28" s="76"/>
      <c r="Z28" s="76"/>
      <c r="AA28" s="76"/>
      <c r="AB28" s="76"/>
      <c r="AC28" s="76"/>
      <c r="AD28" s="77"/>
      <c r="AE28" s="77"/>
      <c r="AF28" s="76"/>
      <c r="AG28" s="76"/>
      <c r="AH28" s="76"/>
      <c r="AI28" s="76"/>
      <c r="AJ28" s="76"/>
      <c r="AK28" s="76"/>
      <c r="AL28" s="76"/>
      <c r="AM28" s="77"/>
      <c r="AN28" s="149"/>
    </row>
    <row r="29" spans="1:40" s="70" customFormat="1" ht="10.5" customHeight="1">
      <c r="A29" s="331"/>
      <c r="B29" s="78" t="s">
        <v>86</v>
      </c>
      <c r="C29" s="78">
        <v>5169</v>
      </c>
      <c r="D29" s="72">
        <f t="shared" si="0"/>
        <v>2697207</v>
      </c>
      <c r="E29" s="44"/>
      <c r="F29" s="44">
        <v>3000</v>
      </c>
      <c r="G29" s="44"/>
      <c r="H29" s="44"/>
      <c r="I29" s="44"/>
      <c r="J29" s="44">
        <v>50000</v>
      </c>
      <c r="K29" s="44"/>
      <c r="L29" s="44"/>
      <c r="M29" s="44"/>
      <c r="N29" s="44"/>
      <c r="O29" s="76">
        <v>50000</v>
      </c>
      <c r="P29" s="76"/>
      <c r="Q29" s="76"/>
      <c r="R29" s="76"/>
      <c r="S29" s="76">
        <v>20000</v>
      </c>
      <c r="T29" s="76"/>
      <c r="U29" s="76"/>
      <c r="V29" s="44">
        <v>30000</v>
      </c>
      <c r="W29" s="44">
        <v>100000</v>
      </c>
      <c r="X29" s="76"/>
      <c r="Y29" s="76">
        <v>50000</v>
      </c>
      <c r="Z29" s="76">
        <v>500000</v>
      </c>
      <c r="AA29" s="76">
        <v>1864207</v>
      </c>
      <c r="AB29" s="76">
        <v>5000</v>
      </c>
      <c r="AC29" s="76">
        <v>5000</v>
      </c>
      <c r="AD29" s="77"/>
      <c r="AE29" s="77"/>
      <c r="AF29" s="76">
        <v>20000</v>
      </c>
      <c r="AG29" s="76"/>
      <c r="AH29" s="76"/>
      <c r="AI29" s="76"/>
      <c r="AJ29" s="76">
        <v>40000</v>
      </c>
      <c r="AK29" s="76"/>
      <c r="AL29" s="76">
        <v>2000</v>
      </c>
      <c r="AM29" s="77"/>
      <c r="AN29" s="149"/>
    </row>
    <row r="30" spans="1:40" s="70" customFormat="1" ht="10.5" customHeight="1">
      <c r="A30" s="331"/>
      <c r="B30" s="78" t="s">
        <v>87</v>
      </c>
      <c r="C30" s="78">
        <v>5171</v>
      </c>
      <c r="D30" s="72">
        <f t="shared" si="0"/>
        <v>360000</v>
      </c>
      <c r="E30" s="44"/>
      <c r="F30" s="44"/>
      <c r="G30" s="44"/>
      <c r="H30" s="44"/>
      <c r="I30" s="44"/>
      <c r="J30" s="44">
        <v>20000</v>
      </c>
      <c r="K30" s="44"/>
      <c r="L30" s="115"/>
      <c r="M30" s="44"/>
      <c r="N30" s="44"/>
      <c r="O30" s="76"/>
      <c r="P30" s="76"/>
      <c r="Q30" s="76"/>
      <c r="R30" s="76"/>
      <c r="S30" s="114"/>
      <c r="T30" s="76"/>
      <c r="U30" s="76"/>
      <c r="V30" s="44">
        <v>60000</v>
      </c>
      <c r="W30" s="44"/>
      <c r="X30" s="114"/>
      <c r="Y30" s="76">
        <v>200000</v>
      </c>
      <c r="Z30" s="76"/>
      <c r="AA30" s="76">
        <v>10000</v>
      </c>
      <c r="AB30" s="76">
        <v>15000</v>
      </c>
      <c r="AC30" s="76">
        <v>5000</v>
      </c>
      <c r="AD30" s="77"/>
      <c r="AE30" s="77"/>
      <c r="AF30" s="76">
        <v>50000</v>
      </c>
      <c r="AG30" s="76"/>
      <c r="AH30" s="76"/>
      <c r="AI30" s="76"/>
      <c r="AJ30" s="76"/>
      <c r="AK30" s="76"/>
      <c r="AL30" s="76"/>
      <c r="AM30" s="77"/>
      <c r="AN30" s="149"/>
    </row>
    <row r="31" spans="1:40" s="70" customFormat="1" ht="10.5" customHeight="1">
      <c r="A31" s="331"/>
      <c r="B31" s="78" t="s">
        <v>88</v>
      </c>
      <c r="C31" s="78">
        <v>5172</v>
      </c>
      <c r="D31" s="72">
        <f t="shared" si="0"/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76"/>
      <c r="P31" s="76"/>
      <c r="Q31" s="76"/>
      <c r="R31" s="76"/>
      <c r="S31" s="76"/>
      <c r="T31" s="76"/>
      <c r="U31" s="76"/>
      <c r="V31" s="44"/>
      <c r="W31" s="44"/>
      <c r="X31" s="76"/>
      <c r="Y31" s="76"/>
      <c r="Z31" s="76"/>
      <c r="AA31" s="76"/>
      <c r="AB31" s="76"/>
      <c r="AC31" s="76"/>
      <c r="AD31" s="77"/>
      <c r="AE31" s="77"/>
      <c r="AF31" s="76"/>
      <c r="AG31" s="76"/>
      <c r="AH31" s="76"/>
      <c r="AI31" s="76"/>
      <c r="AJ31" s="76"/>
      <c r="AK31" s="76"/>
      <c r="AL31" s="76"/>
      <c r="AM31" s="77"/>
      <c r="AN31" s="149"/>
    </row>
    <row r="32" spans="1:40" s="70" customFormat="1" ht="10.5" customHeight="1">
      <c r="A32" s="331"/>
      <c r="B32" s="78" t="s">
        <v>89</v>
      </c>
      <c r="C32" s="78">
        <v>5173</v>
      </c>
      <c r="D32" s="72">
        <f t="shared" si="0"/>
        <v>5000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76"/>
      <c r="P32" s="76"/>
      <c r="Q32" s="76"/>
      <c r="R32" s="76"/>
      <c r="S32" s="76"/>
      <c r="T32" s="76"/>
      <c r="U32" s="76"/>
      <c r="V32" s="44"/>
      <c r="W32" s="44"/>
      <c r="X32" s="76"/>
      <c r="Y32" s="76"/>
      <c r="Z32" s="76"/>
      <c r="AA32" s="76"/>
      <c r="AB32" s="76"/>
      <c r="AC32" s="76"/>
      <c r="AD32" s="77"/>
      <c r="AE32" s="77"/>
      <c r="AF32" s="76">
        <v>5000</v>
      </c>
      <c r="AG32" s="76"/>
      <c r="AH32" s="76"/>
      <c r="AI32" s="76"/>
      <c r="AJ32" s="76"/>
      <c r="AK32" s="76"/>
      <c r="AL32" s="76"/>
      <c r="AM32" s="77"/>
      <c r="AN32" s="149"/>
    </row>
    <row r="33" spans="1:40" s="70" customFormat="1" ht="10.5" customHeight="1">
      <c r="A33" s="331"/>
      <c r="B33" s="78" t="s">
        <v>90</v>
      </c>
      <c r="C33" s="78">
        <v>5175</v>
      </c>
      <c r="D33" s="72">
        <f t="shared" si="0"/>
        <v>33000</v>
      </c>
      <c r="E33" s="44"/>
      <c r="F33" s="44"/>
      <c r="G33" s="44"/>
      <c r="H33" s="44"/>
      <c r="I33" s="44"/>
      <c r="J33" s="44"/>
      <c r="K33" s="44"/>
      <c r="L33" s="44"/>
      <c r="M33" s="44"/>
      <c r="N33" s="44">
        <v>3000</v>
      </c>
      <c r="O33" s="76"/>
      <c r="P33" s="76"/>
      <c r="Q33" s="76"/>
      <c r="R33" s="76"/>
      <c r="S33" s="76"/>
      <c r="T33" s="76"/>
      <c r="U33" s="76"/>
      <c r="V33" s="44"/>
      <c r="W33" s="44"/>
      <c r="X33" s="76"/>
      <c r="Y33" s="76"/>
      <c r="Z33" s="76"/>
      <c r="AA33" s="76"/>
      <c r="AB33" s="76"/>
      <c r="AC33" s="76"/>
      <c r="AD33" s="77"/>
      <c r="AE33" s="77"/>
      <c r="AF33" s="76">
        <v>30000</v>
      </c>
      <c r="AG33" s="76"/>
      <c r="AH33" s="76"/>
      <c r="AI33" s="76"/>
      <c r="AJ33" s="76"/>
      <c r="AK33" s="76"/>
      <c r="AL33" s="76">
        <v>5000</v>
      </c>
      <c r="AM33" s="77"/>
      <c r="AN33" s="149"/>
    </row>
    <row r="34" spans="1:40" s="70" customFormat="1" ht="10.5" customHeight="1">
      <c r="A34" s="331"/>
      <c r="B34" s="78" t="s">
        <v>91</v>
      </c>
      <c r="C34" s="78">
        <v>5176</v>
      </c>
      <c r="D34" s="72">
        <f t="shared" si="0"/>
        <v>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76"/>
      <c r="P34" s="76"/>
      <c r="Q34" s="76"/>
      <c r="R34" s="76"/>
      <c r="S34" s="76"/>
      <c r="T34" s="76"/>
      <c r="U34" s="76"/>
      <c r="V34" s="44"/>
      <c r="W34" s="44"/>
      <c r="X34" s="76"/>
      <c r="Y34" s="76"/>
      <c r="Z34" s="76"/>
      <c r="AA34" s="76"/>
      <c r="AB34" s="76"/>
      <c r="AC34" s="76"/>
      <c r="AD34" s="77"/>
      <c r="AE34" s="77"/>
      <c r="AF34" s="76"/>
      <c r="AG34" s="76"/>
      <c r="AH34" s="76"/>
      <c r="AI34" s="76"/>
      <c r="AJ34" s="76"/>
      <c r="AK34" s="76"/>
      <c r="AL34" s="76"/>
      <c r="AM34" s="77"/>
      <c r="AN34" s="149"/>
    </row>
    <row r="35" spans="1:40" s="70" customFormat="1" ht="10.5" customHeight="1">
      <c r="A35" s="331"/>
      <c r="B35" s="78" t="s">
        <v>213</v>
      </c>
      <c r="C35" s="78">
        <v>5191</v>
      </c>
      <c r="D35" s="7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76"/>
      <c r="P35" s="76"/>
      <c r="Q35" s="76"/>
      <c r="R35" s="76"/>
      <c r="S35" s="76"/>
      <c r="T35" s="76"/>
      <c r="U35" s="76"/>
      <c r="V35" s="44"/>
      <c r="W35" s="44"/>
      <c r="X35" s="76"/>
      <c r="Y35" s="76"/>
      <c r="Z35" s="76"/>
      <c r="AA35" s="76"/>
      <c r="AB35" s="76"/>
      <c r="AC35" s="76"/>
      <c r="AD35" s="77"/>
      <c r="AE35" s="77"/>
      <c r="AF35" s="76"/>
      <c r="AG35" s="76"/>
      <c r="AH35" s="76"/>
      <c r="AI35" s="76"/>
      <c r="AJ35" s="76"/>
      <c r="AK35" s="76"/>
      <c r="AL35" s="76"/>
      <c r="AM35" s="77"/>
      <c r="AN35" s="149"/>
    </row>
    <row r="36" spans="1:40" s="70" customFormat="1" ht="10.5" customHeight="1">
      <c r="A36" s="331"/>
      <c r="B36" s="78" t="s">
        <v>211</v>
      </c>
      <c r="C36" s="78">
        <v>5336</v>
      </c>
      <c r="D36" s="72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76"/>
      <c r="P36" s="76"/>
      <c r="Q36" s="76"/>
      <c r="R36" s="76"/>
      <c r="S36" s="76"/>
      <c r="T36" s="76"/>
      <c r="U36" s="76"/>
      <c r="V36" s="44"/>
      <c r="W36" s="44"/>
      <c r="X36" s="76"/>
      <c r="Y36" s="76"/>
      <c r="Z36" s="76"/>
      <c r="AA36" s="76"/>
      <c r="AB36" s="76"/>
      <c r="AC36" s="76"/>
      <c r="AD36" s="77"/>
      <c r="AE36" s="77"/>
      <c r="AF36" s="76"/>
      <c r="AG36" s="76"/>
      <c r="AH36" s="76"/>
      <c r="AI36" s="76"/>
      <c r="AJ36" s="76"/>
      <c r="AK36" s="76"/>
      <c r="AL36" s="76"/>
      <c r="AM36" s="77"/>
      <c r="AN36" s="149"/>
    </row>
    <row r="37" spans="1:40" s="70" customFormat="1" ht="10.5" customHeight="1">
      <c r="A37" s="331"/>
      <c r="B37" s="78" t="s">
        <v>92</v>
      </c>
      <c r="C37" s="78">
        <v>5192</v>
      </c>
      <c r="D37" s="72">
        <f t="shared" si="0"/>
        <v>350000</v>
      </c>
      <c r="E37" s="44"/>
      <c r="F37" s="44"/>
      <c r="G37" s="44"/>
      <c r="H37" s="44"/>
      <c r="I37" s="44"/>
      <c r="J37" s="44"/>
      <c r="K37" s="44"/>
      <c r="L37" s="44">
        <v>300000</v>
      </c>
      <c r="M37" s="44"/>
      <c r="N37" s="44"/>
      <c r="O37" s="76"/>
      <c r="P37" s="76">
        <v>50000</v>
      </c>
      <c r="Q37" s="76"/>
      <c r="R37" s="76"/>
      <c r="S37" s="76"/>
      <c r="T37" s="76"/>
      <c r="U37" s="76"/>
      <c r="V37" s="44"/>
      <c r="W37" s="44"/>
      <c r="X37" s="76"/>
      <c r="Y37" s="76"/>
      <c r="Z37" s="76"/>
      <c r="AA37" s="76"/>
      <c r="AB37" s="76"/>
      <c r="AC37" s="76"/>
      <c r="AD37" s="77"/>
      <c r="AE37" s="77"/>
      <c r="AF37" s="76"/>
      <c r="AG37" s="76"/>
      <c r="AH37" s="76"/>
      <c r="AI37" s="76"/>
      <c r="AJ37" s="76"/>
      <c r="AK37" s="76"/>
      <c r="AL37" s="76"/>
      <c r="AM37" s="77"/>
      <c r="AN37" s="149"/>
    </row>
    <row r="38" spans="1:40" s="70" customFormat="1" ht="10.5" customHeight="1">
      <c r="A38" s="331"/>
      <c r="B38" s="78" t="s">
        <v>93</v>
      </c>
      <c r="C38" s="78">
        <v>5193</v>
      </c>
      <c r="D38" s="72">
        <f t="shared" si="0"/>
        <v>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76"/>
      <c r="P38" s="76"/>
      <c r="Q38" s="76"/>
      <c r="R38" s="76"/>
      <c r="S38" s="76"/>
      <c r="T38" s="76"/>
      <c r="U38" s="76"/>
      <c r="V38" s="44"/>
      <c r="W38" s="44"/>
      <c r="X38" s="76"/>
      <c r="Y38" s="76"/>
      <c r="Z38" s="76"/>
      <c r="AA38" s="76"/>
      <c r="AB38" s="76"/>
      <c r="AC38" s="76"/>
      <c r="AD38" s="77"/>
      <c r="AE38" s="77"/>
      <c r="AF38" s="76"/>
      <c r="AG38" s="76"/>
      <c r="AH38" s="76"/>
      <c r="AI38" s="76"/>
      <c r="AJ38" s="76"/>
      <c r="AK38" s="76"/>
      <c r="AL38" s="76"/>
      <c r="AM38" s="77"/>
      <c r="AN38" s="149"/>
    </row>
    <row r="39" spans="1:40" s="70" customFormat="1" ht="10.5" customHeight="1">
      <c r="A39" s="331"/>
      <c r="B39" s="78" t="s">
        <v>94</v>
      </c>
      <c r="C39" s="78">
        <v>5194</v>
      </c>
      <c r="D39" s="72">
        <f t="shared" si="0"/>
        <v>35000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76"/>
      <c r="P39" s="76"/>
      <c r="Q39" s="76"/>
      <c r="R39" s="76">
        <v>25000</v>
      </c>
      <c r="S39" s="76"/>
      <c r="T39" s="76"/>
      <c r="U39" s="76"/>
      <c r="V39" s="44"/>
      <c r="W39" s="44"/>
      <c r="X39" s="76"/>
      <c r="Y39" s="76"/>
      <c r="Z39" s="76"/>
      <c r="AA39" s="76"/>
      <c r="AB39" s="76"/>
      <c r="AC39" s="76"/>
      <c r="AD39" s="77"/>
      <c r="AE39" s="77"/>
      <c r="AF39" s="76">
        <v>10000</v>
      </c>
      <c r="AG39" s="76"/>
      <c r="AH39" s="76"/>
      <c r="AI39" s="76"/>
      <c r="AJ39" s="76"/>
      <c r="AK39" s="76"/>
      <c r="AL39" s="76"/>
      <c r="AM39" s="77"/>
      <c r="AN39" s="149"/>
    </row>
    <row r="40" spans="1:40" s="70" customFormat="1" ht="10.5" customHeight="1">
      <c r="A40" s="331"/>
      <c r="B40" s="78" t="s">
        <v>95</v>
      </c>
      <c r="C40" s="78">
        <v>5212</v>
      </c>
      <c r="D40" s="72">
        <f t="shared" si="0"/>
        <v>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76"/>
      <c r="P40" s="76"/>
      <c r="Q40" s="76"/>
      <c r="R40" s="76"/>
      <c r="S40" s="76"/>
      <c r="T40" s="76"/>
      <c r="U40" s="76"/>
      <c r="V40" s="44"/>
      <c r="W40" s="44"/>
      <c r="X40" s="76"/>
      <c r="Y40" s="76"/>
      <c r="Z40" s="76"/>
      <c r="AA40" s="76"/>
      <c r="AB40" s="76"/>
      <c r="AC40" s="76"/>
      <c r="AD40" s="77"/>
      <c r="AE40" s="77"/>
      <c r="AF40" s="76"/>
      <c r="AG40" s="76"/>
      <c r="AH40" s="76"/>
      <c r="AI40" s="76"/>
      <c r="AJ40" s="76"/>
      <c r="AK40" s="76"/>
      <c r="AL40" s="76">
        <v>50000</v>
      </c>
      <c r="AM40" s="77"/>
      <c r="AN40" s="149"/>
    </row>
    <row r="41" spans="1:40" s="70" customFormat="1" ht="10.5" customHeight="1">
      <c r="A41" s="331"/>
      <c r="B41" s="78" t="s">
        <v>96</v>
      </c>
      <c r="C41" s="78">
        <v>5213</v>
      </c>
      <c r="D41" s="72">
        <f t="shared" si="0"/>
        <v>4000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76"/>
      <c r="P41" s="76"/>
      <c r="Q41" s="76"/>
      <c r="R41" s="76"/>
      <c r="S41" s="76"/>
      <c r="T41" s="76"/>
      <c r="U41" s="76"/>
      <c r="V41" s="44"/>
      <c r="W41" s="44"/>
      <c r="X41" s="76"/>
      <c r="Y41" s="76"/>
      <c r="Z41" s="76"/>
      <c r="AA41" s="76"/>
      <c r="AB41" s="76"/>
      <c r="AC41" s="76"/>
      <c r="AD41" s="77"/>
      <c r="AE41" s="77"/>
      <c r="AF41" s="76">
        <v>4000</v>
      </c>
      <c r="AG41" s="76"/>
      <c r="AH41" s="76"/>
      <c r="AI41" s="76"/>
      <c r="AJ41" s="76"/>
      <c r="AK41" s="76"/>
      <c r="AL41" s="76"/>
      <c r="AM41" s="77"/>
      <c r="AN41" s="149"/>
    </row>
    <row r="42" spans="1:40" s="70" customFormat="1" ht="10.5" customHeight="1">
      <c r="A42" s="331"/>
      <c r="B42" s="78" t="s">
        <v>176</v>
      </c>
      <c r="C42" s="78">
        <v>5221</v>
      </c>
      <c r="D42" s="72"/>
      <c r="E42" s="44"/>
      <c r="F42" s="44"/>
      <c r="G42" s="44"/>
      <c r="H42" s="44"/>
      <c r="I42" s="44"/>
      <c r="J42" s="44"/>
      <c r="K42" s="44"/>
      <c r="L42" s="44"/>
      <c r="M42" s="44"/>
      <c r="N42" s="192"/>
      <c r="O42" s="76"/>
      <c r="P42" s="76"/>
      <c r="Q42" s="76"/>
      <c r="R42" s="76"/>
      <c r="S42" s="76"/>
      <c r="T42" s="76"/>
      <c r="U42" s="76"/>
      <c r="V42" s="44"/>
      <c r="W42" s="44"/>
      <c r="X42" s="76"/>
      <c r="Y42" s="76"/>
      <c r="Z42" s="76"/>
      <c r="AA42" s="76"/>
      <c r="AB42" s="76"/>
      <c r="AC42" s="76"/>
      <c r="AD42" s="77"/>
      <c r="AE42" s="77"/>
      <c r="AF42" s="76">
        <v>20000</v>
      </c>
      <c r="AG42" s="76"/>
      <c r="AH42" s="76"/>
      <c r="AI42" s="76"/>
      <c r="AJ42" s="76"/>
      <c r="AK42" s="76"/>
      <c r="AL42" s="76"/>
      <c r="AM42" s="77"/>
      <c r="AN42" s="149"/>
    </row>
    <row r="43" spans="1:40" s="70" customFormat="1" ht="10.5" customHeight="1">
      <c r="A43" s="331"/>
      <c r="B43" s="78" t="s">
        <v>143</v>
      </c>
      <c r="C43" s="78">
        <v>5222</v>
      </c>
      <c r="D43" s="72">
        <f t="shared" si="0"/>
        <v>20000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76"/>
      <c r="P43" s="76"/>
      <c r="Q43" s="76"/>
      <c r="R43" s="76"/>
      <c r="S43" s="76"/>
      <c r="T43" s="76"/>
      <c r="U43" s="76"/>
      <c r="V43" s="44"/>
      <c r="W43" s="44"/>
      <c r="X43" s="76"/>
      <c r="Y43" s="76"/>
      <c r="Z43" s="76"/>
      <c r="AA43" s="76"/>
      <c r="AB43" s="76"/>
      <c r="AC43" s="76"/>
      <c r="AD43" s="77"/>
      <c r="AE43" s="77"/>
      <c r="AF43" s="76">
        <v>20000</v>
      </c>
      <c r="AG43" s="76"/>
      <c r="AH43" s="76"/>
      <c r="AI43" s="76"/>
      <c r="AJ43" s="76"/>
      <c r="AK43" s="76"/>
      <c r="AL43" s="76"/>
      <c r="AM43" s="77"/>
      <c r="AN43" s="149"/>
    </row>
    <row r="44" spans="1:40" s="70" customFormat="1" ht="10.5" customHeight="1">
      <c r="A44" s="331"/>
      <c r="B44" s="78" t="s">
        <v>134</v>
      </c>
      <c r="C44" s="78">
        <v>5223</v>
      </c>
      <c r="D44" s="72">
        <f t="shared" si="0"/>
        <v>100000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76"/>
      <c r="P44" s="76"/>
      <c r="Q44" s="76">
        <v>100000</v>
      </c>
      <c r="R44" s="76"/>
      <c r="S44" s="76"/>
      <c r="T44" s="76"/>
      <c r="U44" s="76"/>
      <c r="V44" s="44"/>
      <c r="W44" s="44"/>
      <c r="X44" s="76"/>
      <c r="Y44" s="76"/>
      <c r="Z44" s="76"/>
      <c r="AA44" s="76"/>
      <c r="AB44" s="76"/>
      <c r="AC44" s="76"/>
      <c r="AD44" s="77"/>
      <c r="AE44" s="77"/>
      <c r="AF44" s="76"/>
      <c r="AG44" s="76"/>
      <c r="AH44" s="76"/>
      <c r="AI44" s="76"/>
      <c r="AJ44" s="76"/>
      <c r="AK44" s="76"/>
      <c r="AL44" s="76"/>
      <c r="AM44" s="77"/>
      <c r="AN44" s="149"/>
    </row>
    <row r="45" spans="1:40" s="70" customFormat="1" ht="10.5" customHeight="1">
      <c r="A45" s="331"/>
      <c r="B45" s="78" t="s">
        <v>144</v>
      </c>
      <c r="C45" s="78">
        <v>5229</v>
      </c>
      <c r="D45" s="72">
        <f t="shared" si="0"/>
        <v>20000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76"/>
      <c r="P45" s="76"/>
      <c r="Q45" s="76"/>
      <c r="R45" s="76"/>
      <c r="S45" s="76"/>
      <c r="T45" s="76"/>
      <c r="U45" s="76"/>
      <c r="V45" s="44"/>
      <c r="W45" s="44"/>
      <c r="X45" s="76"/>
      <c r="Y45" s="76"/>
      <c r="Z45" s="76"/>
      <c r="AA45" s="76"/>
      <c r="AB45" s="76"/>
      <c r="AC45" s="76"/>
      <c r="AD45" s="77"/>
      <c r="AE45" s="77"/>
      <c r="AF45" s="76">
        <v>20000</v>
      </c>
      <c r="AG45" s="76"/>
      <c r="AH45" s="76"/>
      <c r="AI45" s="76"/>
      <c r="AJ45" s="76"/>
      <c r="AK45" s="76"/>
      <c r="AL45" s="76"/>
      <c r="AM45" s="77"/>
      <c r="AN45" s="149"/>
    </row>
    <row r="46" spans="1:40" s="70" customFormat="1" ht="10.5" customHeight="1">
      <c r="A46" s="331"/>
      <c r="B46" s="78" t="s">
        <v>97</v>
      </c>
      <c r="C46" s="78">
        <v>5321</v>
      </c>
      <c r="D46" s="72">
        <f t="shared" si="0"/>
        <v>180000</v>
      </c>
      <c r="E46" s="44"/>
      <c r="F46" s="44"/>
      <c r="G46" s="44"/>
      <c r="H46" s="44"/>
      <c r="I46" s="44"/>
      <c r="J46" s="44"/>
      <c r="K46" s="44"/>
      <c r="L46" s="44">
        <v>180000</v>
      </c>
      <c r="M46" s="44"/>
      <c r="N46" s="44"/>
      <c r="O46" s="76"/>
      <c r="P46" s="76"/>
      <c r="Q46" s="76"/>
      <c r="R46" s="76"/>
      <c r="S46" s="76"/>
      <c r="T46" s="76"/>
      <c r="U46" s="76"/>
      <c r="V46" s="44"/>
      <c r="W46" s="44"/>
      <c r="X46" s="76"/>
      <c r="Y46" s="76"/>
      <c r="Z46" s="76"/>
      <c r="AA46" s="76"/>
      <c r="AB46" s="76"/>
      <c r="AC46" s="76"/>
      <c r="AD46" s="77"/>
      <c r="AE46" s="77"/>
      <c r="AF46" s="76"/>
      <c r="AG46" s="76"/>
      <c r="AH46" s="76"/>
      <c r="AI46" s="76"/>
      <c r="AJ46" s="76"/>
      <c r="AK46" s="76"/>
      <c r="AL46" s="76"/>
      <c r="AM46" s="77"/>
      <c r="AN46" s="149"/>
    </row>
    <row r="47" spans="1:40" s="70" customFormat="1" ht="10.5" customHeight="1">
      <c r="A47" s="331"/>
      <c r="B47" s="78" t="s">
        <v>98</v>
      </c>
      <c r="C47" s="78">
        <v>5323</v>
      </c>
      <c r="D47" s="72">
        <f t="shared" si="0"/>
        <v>0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76"/>
      <c r="P47" s="76"/>
      <c r="Q47" s="76"/>
      <c r="R47" s="76"/>
      <c r="S47" s="76"/>
      <c r="T47" s="76"/>
      <c r="U47" s="76"/>
      <c r="V47" s="44"/>
      <c r="W47" s="44"/>
      <c r="X47" s="76"/>
      <c r="Y47" s="76"/>
      <c r="Z47" s="76"/>
      <c r="AA47" s="76"/>
      <c r="AB47" s="76"/>
      <c r="AC47" s="76"/>
      <c r="AD47" s="77"/>
      <c r="AE47" s="77"/>
      <c r="AF47" s="76"/>
      <c r="AG47" s="76"/>
      <c r="AH47" s="76"/>
      <c r="AI47" s="76"/>
      <c r="AJ47" s="76"/>
      <c r="AK47" s="76"/>
      <c r="AL47" s="76"/>
      <c r="AM47" s="77"/>
      <c r="AN47" s="149"/>
    </row>
    <row r="48" spans="1:40" s="70" customFormat="1" ht="10.5" customHeight="1">
      <c r="A48" s="331"/>
      <c r="B48" s="78" t="s">
        <v>149</v>
      </c>
      <c r="C48" s="78">
        <v>5329</v>
      </c>
      <c r="D48" s="72">
        <f t="shared" si="0"/>
        <v>50000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76"/>
      <c r="P48" s="76"/>
      <c r="Q48" s="76"/>
      <c r="R48" s="76"/>
      <c r="S48" s="76"/>
      <c r="T48" s="76"/>
      <c r="U48" s="76"/>
      <c r="V48" s="44"/>
      <c r="W48" s="44"/>
      <c r="X48" s="76"/>
      <c r="Y48" s="76"/>
      <c r="Z48" s="76"/>
      <c r="AA48" s="76"/>
      <c r="AB48" s="76"/>
      <c r="AC48" s="76"/>
      <c r="AD48" s="77"/>
      <c r="AE48" s="77"/>
      <c r="AF48" s="76">
        <v>50000</v>
      </c>
      <c r="AG48" s="76"/>
      <c r="AH48" s="76"/>
      <c r="AI48" s="76"/>
      <c r="AJ48" s="76"/>
      <c r="AK48" s="76"/>
      <c r="AL48" s="76"/>
      <c r="AM48" s="77"/>
      <c r="AN48" s="149"/>
    </row>
    <row r="49" spans="1:40" s="70" customFormat="1" ht="10.5" customHeight="1">
      <c r="A49" s="331"/>
      <c r="B49" s="78" t="s">
        <v>99</v>
      </c>
      <c r="C49" s="78">
        <v>5331</v>
      </c>
      <c r="D49" s="72">
        <f t="shared" si="0"/>
        <v>850000</v>
      </c>
      <c r="E49" s="44"/>
      <c r="F49" s="44"/>
      <c r="G49" s="44"/>
      <c r="H49" s="44"/>
      <c r="I49" s="44"/>
      <c r="J49" s="44"/>
      <c r="K49" s="44"/>
      <c r="L49" s="44">
        <v>850000</v>
      </c>
      <c r="M49" s="44"/>
      <c r="N49" s="44"/>
      <c r="O49" s="76"/>
      <c r="P49" s="76"/>
      <c r="Q49" s="76"/>
      <c r="R49" s="76"/>
      <c r="S49" s="76"/>
      <c r="T49" s="76"/>
      <c r="U49" s="76"/>
      <c r="V49" s="44"/>
      <c r="W49" s="44"/>
      <c r="X49" s="76"/>
      <c r="Y49" s="76"/>
      <c r="Z49" s="76"/>
      <c r="AA49" s="76"/>
      <c r="AB49" s="76"/>
      <c r="AC49" s="76"/>
      <c r="AD49" s="77"/>
      <c r="AE49" s="77"/>
      <c r="AF49" s="76"/>
      <c r="AG49" s="76"/>
      <c r="AH49" s="76"/>
      <c r="AI49" s="76"/>
      <c r="AJ49" s="76"/>
      <c r="AK49" s="76"/>
      <c r="AL49" s="76"/>
      <c r="AM49" s="77"/>
      <c r="AN49" s="149"/>
    </row>
    <row r="50" spans="1:40" s="70" customFormat="1" ht="10.5" customHeight="1">
      <c r="A50" s="331"/>
      <c r="B50" s="78" t="s">
        <v>151</v>
      </c>
      <c r="C50" s="78">
        <v>5342</v>
      </c>
      <c r="D50" s="72">
        <f t="shared" si="0"/>
        <v>60000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76"/>
      <c r="P50" s="76"/>
      <c r="Q50" s="76"/>
      <c r="R50" s="76"/>
      <c r="S50" s="76"/>
      <c r="T50" s="76"/>
      <c r="U50" s="76"/>
      <c r="V50" s="44"/>
      <c r="W50" s="44"/>
      <c r="X50" s="76"/>
      <c r="Y50" s="76"/>
      <c r="Z50" s="76"/>
      <c r="AA50" s="76"/>
      <c r="AB50" s="76"/>
      <c r="AC50" s="76"/>
      <c r="AD50" s="77"/>
      <c r="AE50" s="77"/>
      <c r="AF50" s="76"/>
      <c r="AG50" s="76"/>
      <c r="AH50" s="76">
        <v>60000</v>
      </c>
      <c r="AI50" s="76"/>
      <c r="AJ50" s="76"/>
      <c r="AK50" s="76"/>
      <c r="AL50" s="76"/>
      <c r="AM50" s="77"/>
      <c r="AN50" s="149"/>
    </row>
    <row r="51" spans="1:40" s="70" customFormat="1" ht="10.5" customHeight="1">
      <c r="A51" s="331"/>
      <c r="B51" s="78" t="s">
        <v>100</v>
      </c>
      <c r="C51" s="78">
        <v>5361</v>
      </c>
      <c r="D51" s="72">
        <f t="shared" si="0"/>
        <v>3000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76"/>
      <c r="P51" s="76"/>
      <c r="Q51" s="76"/>
      <c r="R51" s="76"/>
      <c r="S51" s="76"/>
      <c r="T51" s="76"/>
      <c r="U51" s="76"/>
      <c r="V51" s="44"/>
      <c r="W51" s="44"/>
      <c r="X51" s="76"/>
      <c r="Y51" s="76"/>
      <c r="Z51" s="76"/>
      <c r="AA51" s="76"/>
      <c r="AB51" s="76"/>
      <c r="AC51" s="76"/>
      <c r="AD51" s="77"/>
      <c r="AE51" s="77"/>
      <c r="AF51" s="76">
        <v>3000</v>
      </c>
      <c r="AG51" s="76"/>
      <c r="AH51" s="76"/>
      <c r="AI51" s="76"/>
      <c r="AJ51" s="76"/>
      <c r="AK51" s="76"/>
      <c r="AL51" s="76"/>
      <c r="AM51" s="77"/>
      <c r="AN51" s="149"/>
    </row>
    <row r="52" spans="1:40" s="70" customFormat="1" ht="10.5" customHeight="1">
      <c r="A52" s="331"/>
      <c r="B52" s="78" t="s">
        <v>101</v>
      </c>
      <c r="C52" s="78">
        <v>5362</v>
      </c>
      <c r="D52" s="72">
        <f>SUM(E52:AI52)</f>
        <v>259200</v>
      </c>
      <c r="E52" s="44"/>
      <c r="F52" s="44"/>
      <c r="G52" s="44"/>
      <c r="H52" s="44"/>
      <c r="I52" s="44"/>
      <c r="J52" s="79">
        <v>126200</v>
      </c>
      <c r="K52" s="44">
        <v>3000</v>
      </c>
      <c r="L52" s="44"/>
      <c r="M52" s="44"/>
      <c r="N52" s="44"/>
      <c r="O52" s="76"/>
      <c r="P52" s="76"/>
      <c r="Q52" s="76"/>
      <c r="R52" s="76"/>
      <c r="S52" s="76"/>
      <c r="T52" s="76"/>
      <c r="U52" s="76"/>
      <c r="V52" s="44"/>
      <c r="W52" s="44"/>
      <c r="X52" s="76"/>
      <c r="Y52" s="76"/>
      <c r="Z52" s="76"/>
      <c r="AA52" s="76"/>
      <c r="AB52" s="76"/>
      <c r="AC52" s="76"/>
      <c r="AD52" s="77"/>
      <c r="AE52" s="77"/>
      <c r="AF52" s="76">
        <v>30000</v>
      </c>
      <c r="AG52" s="76"/>
      <c r="AH52" s="76"/>
      <c r="AI52" s="76">
        <v>100000</v>
      </c>
      <c r="AJ52" s="76"/>
      <c r="AK52" s="76"/>
      <c r="AL52" s="76"/>
      <c r="AM52" s="77"/>
      <c r="AN52" s="149"/>
    </row>
    <row r="53" spans="1:40" s="70" customFormat="1" ht="10.5" customHeight="1">
      <c r="A53" s="331"/>
      <c r="B53" s="80" t="s">
        <v>198</v>
      </c>
      <c r="C53" s="80">
        <v>5366</v>
      </c>
      <c r="D53" s="72">
        <f>SUM(E53:AI53)</f>
        <v>0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2"/>
      <c r="AE53" s="82"/>
      <c r="AF53" s="83"/>
      <c r="AG53" s="76"/>
      <c r="AH53" s="76"/>
      <c r="AI53" s="76"/>
      <c r="AJ53" s="76"/>
      <c r="AK53" s="76"/>
      <c r="AL53" s="76"/>
      <c r="AM53" s="77"/>
      <c r="AN53" s="149">
        <v>3383</v>
      </c>
    </row>
    <row r="54" spans="1:40" s="70" customFormat="1" ht="10.5" customHeight="1">
      <c r="A54" s="331"/>
      <c r="B54" s="80" t="s">
        <v>194</v>
      </c>
      <c r="C54" s="80">
        <v>5492</v>
      </c>
      <c r="D54" s="72">
        <f>SUM(E54:AI54)</f>
        <v>5000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2"/>
      <c r="AE54" s="82"/>
      <c r="AF54" s="83">
        <v>5000</v>
      </c>
      <c r="AG54" s="76"/>
      <c r="AH54" s="76"/>
      <c r="AI54" s="76"/>
      <c r="AJ54" s="76"/>
      <c r="AK54" s="76"/>
      <c r="AL54" s="76"/>
      <c r="AM54" s="77"/>
      <c r="AN54" s="149"/>
    </row>
    <row r="55" spans="1:40" s="88" customFormat="1" ht="15" customHeight="1" thickBot="1">
      <c r="A55" s="332"/>
      <c r="B55" s="84" t="s">
        <v>102</v>
      </c>
      <c r="C55" s="85" t="s">
        <v>104</v>
      </c>
      <c r="D55" s="86">
        <f>SUM(E55:AN55)</f>
        <v>10619090</v>
      </c>
      <c r="E55" s="87">
        <f aca="true" t="shared" si="1" ref="E55:AC55">SUM(E3:E54)</f>
        <v>462000</v>
      </c>
      <c r="F55" s="87">
        <f t="shared" si="1"/>
        <v>13850</v>
      </c>
      <c r="G55" s="87"/>
      <c r="H55" s="105">
        <f t="shared" si="1"/>
        <v>233000</v>
      </c>
      <c r="I55" s="87">
        <f t="shared" si="1"/>
        <v>20000</v>
      </c>
      <c r="J55" s="87">
        <f t="shared" si="1"/>
        <v>409200</v>
      </c>
      <c r="K55" s="87">
        <f t="shared" si="1"/>
        <v>10000</v>
      </c>
      <c r="L55" s="87">
        <f t="shared" si="1"/>
        <v>1330000</v>
      </c>
      <c r="M55" s="87">
        <f t="shared" si="1"/>
        <v>15500</v>
      </c>
      <c r="N55" s="87">
        <f t="shared" si="1"/>
        <v>99500</v>
      </c>
      <c r="O55" s="87">
        <f t="shared" si="1"/>
        <v>60000</v>
      </c>
      <c r="P55" s="87">
        <f t="shared" si="1"/>
        <v>50000</v>
      </c>
      <c r="Q55" s="87">
        <f t="shared" si="1"/>
        <v>100000</v>
      </c>
      <c r="R55" s="87">
        <f t="shared" si="1"/>
        <v>25000</v>
      </c>
      <c r="S55" s="87">
        <f t="shared" si="1"/>
        <v>105000</v>
      </c>
      <c r="T55" s="87">
        <f t="shared" si="1"/>
        <v>5000</v>
      </c>
      <c r="U55" s="87">
        <f t="shared" si="1"/>
        <v>38000</v>
      </c>
      <c r="V55" s="87">
        <f t="shared" si="1"/>
        <v>419000</v>
      </c>
      <c r="W55" s="87">
        <f t="shared" si="1"/>
        <v>220000</v>
      </c>
      <c r="X55" s="87">
        <f t="shared" si="1"/>
        <v>5000</v>
      </c>
      <c r="Y55" s="87">
        <f t="shared" si="1"/>
        <v>1404350</v>
      </c>
      <c r="Z55" s="87">
        <f t="shared" si="1"/>
        <v>595000</v>
      </c>
      <c r="AA55" s="87">
        <f t="shared" si="1"/>
        <v>2304207</v>
      </c>
      <c r="AB55" s="87">
        <f t="shared" si="1"/>
        <v>177100</v>
      </c>
      <c r="AC55" s="87">
        <f t="shared" si="1"/>
        <v>86300</v>
      </c>
      <c r="AD55" s="87"/>
      <c r="AE55" s="87">
        <f aca="true" t="shared" si="2" ref="AE55:AN55">SUM(AE3:AE54)</f>
        <v>754700</v>
      </c>
      <c r="AF55" s="87">
        <f>SUM(AF3:AF54)</f>
        <v>1380000</v>
      </c>
      <c r="AG55" s="118">
        <f t="shared" si="2"/>
        <v>30000</v>
      </c>
      <c r="AH55" s="118">
        <f t="shared" si="2"/>
        <v>60000</v>
      </c>
      <c r="AI55" s="118">
        <f t="shared" si="2"/>
        <v>100000</v>
      </c>
      <c r="AJ55" s="118">
        <f t="shared" si="2"/>
        <v>40000</v>
      </c>
      <c r="AK55" s="118">
        <f t="shared" si="2"/>
        <v>0</v>
      </c>
      <c r="AL55" s="118">
        <f t="shared" si="2"/>
        <v>64000</v>
      </c>
      <c r="AM55" s="266"/>
      <c r="AN55" s="119">
        <f t="shared" si="2"/>
        <v>3383</v>
      </c>
    </row>
    <row r="56" spans="1:40" s="70" customFormat="1" ht="10.5" customHeight="1">
      <c r="A56" s="333" t="s">
        <v>114</v>
      </c>
      <c r="B56" s="89" t="s">
        <v>88</v>
      </c>
      <c r="C56" s="89">
        <v>6111</v>
      </c>
      <c r="D56" s="90">
        <f aca="true" t="shared" si="3" ref="D56:D66">SUM(E56:AI56)</f>
        <v>0</v>
      </c>
      <c r="E56" s="91"/>
      <c r="F56" s="91"/>
      <c r="G56" s="91"/>
      <c r="H56" s="104"/>
      <c r="I56" s="91"/>
      <c r="J56" s="91"/>
      <c r="K56" s="91"/>
      <c r="L56" s="91"/>
      <c r="M56" s="91"/>
      <c r="N56" s="91"/>
      <c r="O56" s="92"/>
      <c r="P56" s="92"/>
      <c r="Q56" s="92"/>
      <c r="R56" s="92"/>
      <c r="S56" s="92"/>
      <c r="T56" s="92"/>
      <c r="U56" s="92"/>
      <c r="V56" s="91"/>
      <c r="W56" s="91"/>
      <c r="X56" s="92"/>
      <c r="Y56" s="92"/>
      <c r="Z56" s="92"/>
      <c r="AA56" s="92"/>
      <c r="AB56" s="92"/>
      <c r="AC56" s="92"/>
      <c r="AD56" s="93"/>
      <c r="AE56" s="93"/>
      <c r="AF56" s="92"/>
      <c r="AG56" s="92"/>
      <c r="AH56" s="92"/>
      <c r="AI56" s="122"/>
      <c r="AJ56" s="122"/>
      <c r="AK56" s="122"/>
      <c r="AL56" s="122"/>
      <c r="AM56" s="267"/>
      <c r="AN56" s="123"/>
    </row>
    <row r="57" spans="1:40" s="70" customFormat="1" ht="10.5" customHeight="1">
      <c r="A57" s="334"/>
      <c r="B57" s="78" t="s">
        <v>142</v>
      </c>
      <c r="C57" s="78">
        <v>6121</v>
      </c>
      <c r="D57" s="72">
        <f t="shared" si="3"/>
        <v>2000000</v>
      </c>
      <c r="E57" s="44"/>
      <c r="F57" s="44"/>
      <c r="G57" s="44"/>
      <c r="H57" s="44"/>
      <c r="I57" s="44"/>
      <c r="J57" s="44"/>
      <c r="K57" s="44">
        <v>2000000</v>
      </c>
      <c r="L57" s="44"/>
      <c r="M57" s="44"/>
      <c r="N57" s="44"/>
      <c r="O57" s="76"/>
      <c r="P57" s="76"/>
      <c r="Q57" s="76"/>
      <c r="R57" s="76"/>
      <c r="S57" s="76"/>
      <c r="T57" s="76"/>
      <c r="U57" s="76"/>
      <c r="V57" s="44"/>
      <c r="W57" s="44"/>
      <c r="X57" s="76"/>
      <c r="Y57" s="76"/>
      <c r="Z57" s="76"/>
      <c r="AA57" s="76"/>
      <c r="AB57" s="76"/>
      <c r="AC57" s="76"/>
      <c r="AD57" s="77"/>
      <c r="AE57" s="77"/>
      <c r="AF57" s="76"/>
      <c r="AG57" s="76"/>
      <c r="AH57" s="76"/>
      <c r="AI57" s="116"/>
      <c r="AJ57" s="116"/>
      <c r="AK57" s="116"/>
      <c r="AL57" s="116"/>
      <c r="AM57" s="268"/>
      <c r="AN57" s="117"/>
    </row>
    <row r="58" spans="1:40" s="70" customFormat="1" ht="10.5" customHeight="1">
      <c r="A58" s="334"/>
      <c r="B58" s="78" t="s">
        <v>105</v>
      </c>
      <c r="C58" s="78">
        <v>6122</v>
      </c>
      <c r="D58" s="72">
        <f t="shared" si="3"/>
        <v>0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76"/>
      <c r="P58" s="76"/>
      <c r="Q58" s="76"/>
      <c r="R58" s="76"/>
      <c r="S58" s="76"/>
      <c r="T58" s="76"/>
      <c r="U58" s="76"/>
      <c r="V58" s="44"/>
      <c r="W58" s="44"/>
      <c r="X58" s="76"/>
      <c r="Y58" s="76"/>
      <c r="Z58" s="76"/>
      <c r="AA58" s="76"/>
      <c r="AB58" s="76"/>
      <c r="AC58" s="76"/>
      <c r="AD58" s="77"/>
      <c r="AE58" s="77"/>
      <c r="AF58" s="76"/>
      <c r="AG58" s="76"/>
      <c r="AH58" s="76"/>
      <c r="AI58" s="116"/>
      <c r="AJ58" s="116"/>
      <c r="AK58" s="116"/>
      <c r="AL58" s="116"/>
      <c r="AM58" s="268"/>
      <c r="AN58" s="117"/>
    </row>
    <row r="59" spans="1:40" s="70" customFormat="1" ht="10.5" customHeight="1">
      <c r="A59" s="334"/>
      <c r="B59" s="78" t="s">
        <v>106</v>
      </c>
      <c r="C59" s="78">
        <v>6123</v>
      </c>
      <c r="D59" s="72">
        <f t="shared" si="3"/>
        <v>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76"/>
      <c r="P59" s="76"/>
      <c r="Q59" s="76"/>
      <c r="R59" s="76"/>
      <c r="S59" s="76"/>
      <c r="T59" s="76"/>
      <c r="U59" s="76"/>
      <c r="V59" s="44"/>
      <c r="W59" s="44"/>
      <c r="X59" s="76"/>
      <c r="Y59" s="76"/>
      <c r="Z59" s="76"/>
      <c r="AA59" s="76"/>
      <c r="AB59" s="76"/>
      <c r="AC59" s="76"/>
      <c r="AD59" s="77"/>
      <c r="AE59" s="77"/>
      <c r="AF59" s="114"/>
      <c r="AG59" s="76"/>
      <c r="AH59" s="76"/>
      <c r="AI59" s="116"/>
      <c r="AJ59" s="116"/>
      <c r="AK59" s="116"/>
      <c r="AL59" s="116"/>
      <c r="AM59" s="268"/>
      <c r="AN59" s="117"/>
    </row>
    <row r="60" spans="1:40" s="70" customFormat="1" ht="10.5" customHeight="1">
      <c r="A60" s="334"/>
      <c r="B60" s="78" t="s">
        <v>107</v>
      </c>
      <c r="C60" s="78">
        <v>6125</v>
      </c>
      <c r="D60" s="72">
        <f t="shared" si="3"/>
        <v>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76"/>
      <c r="P60" s="76"/>
      <c r="Q60" s="76"/>
      <c r="R60" s="76"/>
      <c r="S60" s="76"/>
      <c r="T60" s="76"/>
      <c r="U60" s="76"/>
      <c r="V60" s="44"/>
      <c r="W60" s="44"/>
      <c r="X60" s="76"/>
      <c r="Y60" s="76"/>
      <c r="Z60" s="76"/>
      <c r="AA60" s="76"/>
      <c r="AB60" s="76"/>
      <c r="AC60" s="76"/>
      <c r="AD60" s="77"/>
      <c r="AE60" s="77"/>
      <c r="AF60" s="76"/>
      <c r="AG60" s="76"/>
      <c r="AH60" s="76"/>
      <c r="AI60" s="116"/>
      <c r="AJ60" s="116"/>
      <c r="AK60" s="116"/>
      <c r="AL60" s="116"/>
      <c r="AM60" s="268"/>
      <c r="AN60" s="117"/>
    </row>
    <row r="61" spans="1:40" s="70" customFormat="1" ht="10.5" customHeight="1">
      <c r="A61" s="334"/>
      <c r="B61" s="78" t="s">
        <v>108</v>
      </c>
      <c r="C61" s="78">
        <v>6119</v>
      </c>
      <c r="D61" s="72">
        <f t="shared" si="3"/>
        <v>0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76"/>
      <c r="P61" s="76"/>
      <c r="Q61" s="76"/>
      <c r="R61" s="76"/>
      <c r="S61" s="76"/>
      <c r="T61" s="76"/>
      <c r="U61" s="76"/>
      <c r="V61" s="44"/>
      <c r="W61" s="44"/>
      <c r="X61" s="76"/>
      <c r="Y61" s="76"/>
      <c r="Z61" s="76"/>
      <c r="AA61" s="76"/>
      <c r="AB61" s="76"/>
      <c r="AC61" s="76"/>
      <c r="AD61" s="77"/>
      <c r="AE61" s="77"/>
      <c r="AF61" s="76"/>
      <c r="AG61" s="76"/>
      <c r="AH61" s="76"/>
      <c r="AI61" s="116"/>
      <c r="AJ61" s="116"/>
      <c r="AK61" s="116"/>
      <c r="AL61" s="116"/>
      <c r="AM61" s="268"/>
      <c r="AN61" s="117"/>
    </row>
    <row r="62" spans="1:40" s="70" customFormat="1" ht="10.5" customHeight="1">
      <c r="A62" s="334"/>
      <c r="B62" s="78" t="s">
        <v>109</v>
      </c>
      <c r="C62" s="78">
        <v>6130</v>
      </c>
      <c r="D62" s="72">
        <f t="shared" si="3"/>
        <v>5000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76"/>
      <c r="P62" s="76"/>
      <c r="Q62" s="76"/>
      <c r="R62" s="76"/>
      <c r="S62" s="114"/>
      <c r="T62" s="76"/>
      <c r="U62" s="76"/>
      <c r="V62" s="44"/>
      <c r="W62" s="44"/>
      <c r="X62" s="76"/>
      <c r="Y62" s="76"/>
      <c r="Z62" s="76"/>
      <c r="AA62" s="76"/>
      <c r="AB62" s="76"/>
      <c r="AC62" s="76"/>
      <c r="AD62" s="77"/>
      <c r="AE62" s="77"/>
      <c r="AF62" s="76">
        <v>5000</v>
      </c>
      <c r="AG62" s="76"/>
      <c r="AH62" s="76"/>
      <c r="AI62" s="116"/>
      <c r="AJ62" s="116"/>
      <c r="AK62" s="116"/>
      <c r="AL62" s="116"/>
      <c r="AM62" s="268"/>
      <c r="AN62" s="117"/>
    </row>
    <row r="63" spans="1:40" s="70" customFormat="1" ht="10.5" customHeight="1">
      <c r="A63" s="334"/>
      <c r="B63" s="78" t="s">
        <v>110</v>
      </c>
      <c r="C63" s="78">
        <v>6351</v>
      </c>
      <c r="D63" s="72">
        <f t="shared" si="3"/>
        <v>0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76"/>
      <c r="P63" s="76"/>
      <c r="Q63" s="76"/>
      <c r="R63" s="76"/>
      <c r="S63" s="76"/>
      <c r="T63" s="76"/>
      <c r="U63" s="76"/>
      <c r="V63" s="44"/>
      <c r="W63" s="44"/>
      <c r="X63" s="76"/>
      <c r="Y63" s="76"/>
      <c r="Z63" s="76"/>
      <c r="AA63" s="76"/>
      <c r="AB63" s="76"/>
      <c r="AC63" s="76"/>
      <c r="AD63" s="77"/>
      <c r="AE63" s="77"/>
      <c r="AF63" s="76"/>
      <c r="AG63" s="76"/>
      <c r="AH63" s="76"/>
      <c r="AI63" s="116"/>
      <c r="AJ63" s="116"/>
      <c r="AK63" s="116"/>
      <c r="AL63" s="116"/>
      <c r="AM63" s="268"/>
      <c r="AN63" s="117"/>
    </row>
    <row r="64" spans="1:40" s="70" customFormat="1" ht="10.5" customHeight="1">
      <c r="A64" s="334"/>
      <c r="B64" s="78" t="s">
        <v>170</v>
      </c>
      <c r="C64" s="78">
        <v>6419</v>
      </c>
      <c r="D64" s="72">
        <f t="shared" si="3"/>
        <v>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76"/>
      <c r="P64" s="76"/>
      <c r="Q64" s="76"/>
      <c r="R64" s="76"/>
      <c r="S64" s="76"/>
      <c r="T64" s="76"/>
      <c r="U64" s="76"/>
      <c r="V64" s="44"/>
      <c r="W64" s="44"/>
      <c r="X64" s="76"/>
      <c r="Y64" s="76"/>
      <c r="Z64" s="76"/>
      <c r="AA64" s="76"/>
      <c r="AB64" s="76"/>
      <c r="AC64" s="76"/>
      <c r="AD64" s="77"/>
      <c r="AE64" s="77"/>
      <c r="AF64" s="76"/>
      <c r="AG64" s="76"/>
      <c r="AH64" s="76"/>
      <c r="AI64" s="116"/>
      <c r="AJ64" s="116"/>
      <c r="AK64" s="116"/>
      <c r="AL64" s="116"/>
      <c r="AM64" s="268"/>
      <c r="AN64" s="117"/>
    </row>
    <row r="65" spans="1:40" s="70" customFormat="1" ht="10.5" customHeight="1">
      <c r="A65" s="334"/>
      <c r="B65" s="78"/>
      <c r="C65" s="78"/>
      <c r="D65" s="72">
        <f t="shared" si="3"/>
        <v>0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76"/>
      <c r="P65" s="76"/>
      <c r="Q65" s="76"/>
      <c r="R65" s="76"/>
      <c r="S65" s="76"/>
      <c r="T65" s="76"/>
      <c r="U65" s="76"/>
      <c r="V65" s="44"/>
      <c r="W65" s="44"/>
      <c r="X65" s="76"/>
      <c r="Y65" s="76"/>
      <c r="Z65" s="76"/>
      <c r="AA65" s="76"/>
      <c r="AB65" s="76"/>
      <c r="AC65" s="76"/>
      <c r="AD65" s="77"/>
      <c r="AE65" s="77"/>
      <c r="AF65" s="76"/>
      <c r="AG65" s="76"/>
      <c r="AH65" s="76"/>
      <c r="AI65" s="116"/>
      <c r="AJ65" s="116"/>
      <c r="AK65" s="116"/>
      <c r="AL65" s="116"/>
      <c r="AM65" s="268"/>
      <c r="AN65" s="117"/>
    </row>
    <row r="66" spans="1:40" s="70" customFormat="1" ht="15" customHeight="1" thickBot="1">
      <c r="A66" s="335"/>
      <c r="B66" s="84" t="s">
        <v>113</v>
      </c>
      <c r="C66" s="85" t="s">
        <v>111</v>
      </c>
      <c r="D66" s="94">
        <f t="shared" si="3"/>
        <v>2005000</v>
      </c>
      <c r="E66" s="150">
        <f>SUM(E56:E65)</f>
        <v>0</v>
      </c>
      <c r="F66" s="150">
        <f aca="true" t="shared" si="4" ref="F66:AJ66">SUM(F56:F65)</f>
        <v>0</v>
      </c>
      <c r="G66" s="150"/>
      <c r="H66" s="150">
        <f t="shared" si="4"/>
        <v>0</v>
      </c>
      <c r="I66" s="150">
        <f t="shared" si="4"/>
        <v>0</v>
      </c>
      <c r="J66" s="150">
        <f t="shared" si="4"/>
        <v>0</v>
      </c>
      <c r="K66" s="150">
        <f t="shared" si="4"/>
        <v>2000000</v>
      </c>
      <c r="L66" s="150">
        <f t="shared" si="4"/>
        <v>0</v>
      </c>
      <c r="M66" s="150">
        <f t="shared" si="4"/>
        <v>0</v>
      </c>
      <c r="N66" s="150">
        <f t="shared" si="4"/>
        <v>0</v>
      </c>
      <c r="O66" s="150">
        <f t="shared" si="4"/>
        <v>0</v>
      </c>
      <c r="P66" s="150">
        <f t="shared" si="4"/>
        <v>0</v>
      </c>
      <c r="Q66" s="150">
        <f t="shared" si="4"/>
        <v>0</v>
      </c>
      <c r="R66" s="150">
        <f t="shared" si="4"/>
        <v>0</v>
      </c>
      <c r="S66" s="150">
        <f t="shared" si="4"/>
        <v>0</v>
      </c>
      <c r="T66" s="150">
        <f t="shared" si="4"/>
        <v>0</v>
      </c>
      <c r="U66" s="150">
        <f t="shared" si="4"/>
        <v>0</v>
      </c>
      <c r="V66" s="150">
        <f t="shared" si="4"/>
        <v>0</v>
      </c>
      <c r="W66" s="150">
        <f t="shared" si="4"/>
        <v>0</v>
      </c>
      <c r="X66" s="150">
        <f t="shared" si="4"/>
        <v>0</v>
      </c>
      <c r="Y66" s="150">
        <f t="shared" si="4"/>
        <v>0</v>
      </c>
      <c r="Z66" s="150">
        <f t="shared" si="4"/>
        <v>0</v>
      </c>
      <c r="AA66" s="150">
        <f t="shared" si="4"/>
        <v>0</v>
      </c>
      <c r="AB66" s="150">
        <f t="shared" si="4"/>
        <v>0</v>
      </c>
      <c r="AC66" s="150">
        <f t="shared" si="4"/>
        <v>0</v>
      </c>
      <c r="AD66" s="150"/>
      <c r="AE66" s="150">
        <f t="shared" si="4"/>
        <v>0</v>
      </c>
      <c r="AF66" s="150">
        <f t="shared" si="4"/>
        <v>5000</v>
      </c>
      <c r="AG66" s="151">
        <f t="shared" si="4"/>
        <v>0</v>
      </c>
      <c r="AH66" s="151">
        <f t="shared" si="4"/>
        <v>0</v>
      </c>
      <c r="AI66" s="151">
        <f t="shared" si="4"/>
        <v>0</v>
      </c>
      <c r="AJ66" s="151">
        <f t="shared" si="4"/>
        <v>0</v>
      </c>
      <c r="AK66" s="151">
        <f>SUM(AK56:AK65)</f>
        <v>0</v>
      </c>
      <c r="AL66" s="151">
        <f>SUM(AL56:AL65)</f>
        <v>0</v>
      </c>
      <c r="AM66" s="269"/>
      <c r="AN66" s="152">
        <f>SUM(AN56:AN65)</f>
        <v>0</v>
      </c>
    </row>
    <row r="67" spans="1:40" ht="21.75" customHeight="1" thickBot="1">
      <c r="A67" s="95"/>
      <c r="B67" s="96" t="s">
        <v>112</v>
      </c>
      <c r="C67" s="326">
        <f>SUM(E67:AN67)</f>
        <v>12624090</v>
      </c>
      <c r="D67" s="327"/>
      <c r="E67" s="97">
        <f aca="true" t="shared" si="5" ref="E67:AH67">E55+E66</f>
        <v>462000</v>
      </c>
      <c r="F67" s="97">
        <f t="shared" si="5"/>
        <v>13850</v>
      </c>
      <c r="G67" s="97"/>
      <c r="H67" s="97">
        <f t="shared" si="5"/>
        <v>233000</v>
      </c>
      <c r="I67" s="97">
        <f t="shared" si="5"/>
        <v>20000</v>
      </c>
      <c r="J67" s="97">
        <f t="shared" si="5"/>
        <v>409200</v>
      </c>
      <c r="K67" s="97">
        <f t="shared" si="5"/>
        <v>2010000</v>
      </c>
      <c r="L67" s="97">
        <f t="shared" si="5"/>
        <v>1330000</v>
      </c>
      <c r="M67" s="97">
        <f t="shared" si="5"/>
        <v>15500</v>
      </c>
      <c r="N67" s="97">
        <f t="shared" si="5"/>
        <v>99500</v>
      </c>
      <c r="O67" s="97">
        <f t="shared" si="5"/>
        <v>60000</v>
      </c>
      <c r="P67" s="97">
        <f t="shared" si="5"/>
        <v>50000</v>
      </c>
      <c r="Q67" s="97">
        <f t="shared" si="5"/>
        <v>100000</v>
      </c>
      <c r="R67" s="97">
        <f t="shared" si="5"/>
        <v>25000</v>
      </c>
      <c r="S67" s="97">
        <f t="shared" si="5"/>
        <v>105000</v>
      </c>
      <c r="T67" s="97">
        <f t="shared" si="5"/>
        <v>5000</v>
      </c>
      <c r="U67" s="97">
        <f t="shared" si="5"/>
        <v>38000</v>
      </c>
      <c r="V67" s="97">
        <f t="shared" si="5"/>
        <v>419000</v>
      </c>
      <c r="W67" s="97">
        <f t="shared" si="5"/>
        <v>220000</v>
      </c>
      <c r="X67" s="97">
        <f t="shared" si="5"/>
        <v>5000</v>
      </c>
      <c r="Y67" s="97">
        <f t="shared" si="5"/>
        <v>1404350</v>
      </c>
      <c r="Z67" s="97">
        <f t="shared" si="5"/>
        <v>595000</v>
      </c>
      <c r="AA67" s="97">
        <f t="shared" si="5"/>
        <v>2304207</v>
      </c>
      <c r="AB67" s="97">
        <f t="shared" si="5"/>
        <v>177100</v>
      </c>
      <c r="AC67" s="97">
        <f t="shared" si="5"/>
        <v>86300</v>
      </c>
      <c r="AD67" s="98"/>
      <c r="AE67" s="98">
        <f t="shared" si="5"/>
        <v>754700</v>
      </c>
      <c r="AF67" s="99">
        <f t="shared" si="5"/>
        <v>1385000</v>
      </c>
      <c r="AG67" s="120">
        <f>AG55+AG66</f>
        <v>30000</v>
      </c>
      <c r="AH67" s="120">
        <f t="shared" si="5"/>
        <v>60000</v>
      </c>
      <c r="AI67" s="120">
        <f>AI55+AI66</f>
        <v>100000</v>
      </c>
      <c r="AJ67" s="120">
        <f>AJ55+AJ66</f>
        <v>40000</v>
      </c>
      <c r="AK67" s="120">
        <f>AK55+AK66</f>
        <v>0</v>
      </c>
      <c r="AL67" s="120">
        <f>AL55+AL66</f>
        <v>64000</v>
      </c>
      <c r="AM67" s="270"/>
      <c r="AN67" s="121">
        <f>AN55+AN66</f>
        <v>3383</v>
      </c>
    </row>
    <row r="68" spans="1:4" ht="9.75" customHeight="1" thickTop="1">
      <c r="A68" s="101"/>
      <c r="B68" s="101"/>
      <c r="C68" s="101"/>
      <c r="D68" s="101"/>
    </row>
    <row r="69" spans="1:37" ht="9.75" customHeight="1">
      <c r="A69" s="102"/>
      <c r="B69" s="102"/>
      <c r="C69" s="102"/>
      <c r="D69" s="102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0"/>
      <c r="AK69" s="100"/>
    </row>
    <row r="70" spans="1:37" ht="9.75" customHeight="1">
      <c r="A70" s="102"/>
      <c r="B70" s="102"/>
      <c r="C70" s="102"/>
      <c r="D70" s="102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0"/>
      <c r="AK70" s="100"/>
    </row>
    <row r="71" spans="2:37" ht="9.75" customHeight="1">
      <c r="B71" s="102"/>
      <c r="C71" s="102"/>
      <c r="D71" s="102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0"/>
      <c r="AK71" s="100"/>
    </row>
    <row r="72" spans="4:37" ht="9.75" customHeight="1">
      <c r="D72" s="102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</row>
    <row r="73" spans="4:37" ht="9.75" customHeight="1">
      <c r="D73" s="102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</row>
    <row r="74" ht="9.75" customHeight="1">
      <c r="D74" s="102"/>
    </row>
    <row r="75" ht="9.75" customHeight="1">
      <c r="D75" s="102"/>
    </row>
    <row r="76" ht="9.75" customHeight="1">
      <c r="D76" s="102"/>
    </row>
    <row r="77" ht="9.75" customHeight="1">
      <c r="D77" s="102"/>
    </row>
    <row r="78" ht="9.75" customHeight="1">
      <c r="D78" s="102"/>
    </row>
    <row r="79" ht="9.75" customHeight="1">
      <c r="D79" s="102"/>
    </row>
    <row r="80" ht="9.75" customHeight="1">
      <c r="D80" s="102"/>
    </row>
    <row r="81" ht="9.75" customHeight="1">
      <c r="D81" s="102"/>
    </row>
    <row r="82" ht="9.75" customHeight="1">
      <c r="D82" s="102"/>
    </row>
    <row r="83" ht="9.75" customHeight="1">
      <c r="D83" s="102"/>
    </row>
    <row r="84" ht="9.75" customHeight="1">
      <c r="D84" s="102"/>
    </row>
    <row r="85" ht="9.75" customHeight="1">
      <c r="D85" s="102"/>
    </row>
    <row r="86" ht="9.75" customHeight="1">
      <c r="D86" s="102"/>
    </row>
    <row r="87" ht="9.75" customHeight="1">
      <c r="D87" s="102"/>
    </row>
    <row r="88" ht="9.75" customHeight="1">
      <c r="D88" s="102"/>
    </row>
    <row r="89" ht="9.75" customHeight="1">
      <c r="D89" s="102"/>
    </row>
    <row r="90" ht="9.75" customHeight="1">
      <c r="D90" s="102"/>
    </row>
    <row r="91" ht="9.75" customHeight="1">
      <c r="D91" s="102"/>
    </row>
    <row r="92" ht="9.75" customHeight="1">
      <c r="D92" s="102"/>
    </row>
    <row r="93" ht="9.75" customHeight="1">
      <c r="D93" s="102"/>
    </row>
    <row r="94" ht="9.75" customHeight="1">
      <c r="D94" s="102"/>
    </row>
    <row r="95" ht="9.75" customHeight="1">
      <c r="D95" s="102"/>
    </row>
    <row r="96" ht="9.75" customHeight="1">
      <c r="D96" s="102"/>
    </row>
    <row r="97" ht="9.75" customHeight="1">
      <c r="D97" s="102"/>
    </row>
    <row r="98" ht="9.75" customHeight="1">
      <c r="D98" s="102"/>
    </row>
    <row r="99" ht="9.75" customHeight="1">
      <c r="D99" s="102"/>
    </row>
  </sheetData>
  <sheetProtection insertColumns="0" selectLockedCells="1"/>
  <mergeCells count="5">
    <mergeCell ref="C67:D67"/>
    <mergeCell ref="C1:C2"/>
    <mergeCell ref="A3:A55"/>
    <mergeCell ref="A56:A66"/>
    <mergeCell ref="A1:B2"/>
  </mergeCells>
  <printOptions/>
  <pageMargins left="1.062992125984252" right="0.35433070866141736" top="0.6299212598425197" bottom="0.15748031496062992" header="0.15748031496062992" footer="0.15748031496062992"/>
  <pageSetup horizontalDpi="600" verticalDpi="600" orientation="landscape" paperSize="8" r:id="rId1"/>
  <headerFooter alignWithMargins="0">
    <oddHeader>&amp;C&amp;"Arial,Tučné"&amp;14Obec Dešná - rozpočet 2011 /návrh/
&amp;"Arial,tučné kurzíva"&amp;11Výdaje třídy 5 a 6 (běžné a kapitálové výdaje)</oddHeader>
    <oddFooter>&amp;C&amp;A&amp;RStránka &amp;P</oddFooter>
  </headerFooter>
  <colBreaks count="2" manualBreakCount="2">
    <brk id="18" max="66" man="1"/>
    <brk id="32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8" sqref="I8"/>
    </sheetView>
  </sheetViews>
  <sheetFormatPr defaultColWidth="9.140625" defaultRowHeight="12.75"/>
  <cols>
    <col min="1" max="1" width="2.421875" style="0" customWidth="1"/>
    <col min="2" max="2" width="9.7109375" style="27" customWidth="1"/>
    <col min="3" max="3" width="25.140625" style="0" customWidth="1"/>
    <col min="4" max="4" width="10.8515625" style="0" customWidth="1"/>
    <col min="5" max="5" width="11.57421875" style="0" customWidth="1"/>
    <col min="6" max="6" width="11.8515625" style="0" customWidth="1"/>
    <col min="8" max="8" width="10.7109375" style="0" customWidth="1"/>
    <col min="10" max="10" width="10.7109375" style="0" customWidth="1"/>
    <col min="12" max="12" width="10.7109375" style="0" customWidth="1"/>
    <col min="14" max="14" width="10.7109375" style="0" customWidth="1"/>
    <col min="16" max="16" width="10.7109375" style="0" customWidth="1"/>
    <col min="17" max="17" width="0" style="0" hidden="1" customWidth="1"/>
    <col min="18" max="18" width="10.7109375" style="0" hidden="1" customWidth="1"/>
    <col min="19" max="19" width="0" style="0" hidden="1" customWidth="1"/>
    <col min="20" max="20" width="10.7109375" style="0" hidden="1" customWidth="1"/>
    <col min="21" max="21" width="0" style="0" hidden="1" customWidth="1"/>
    <col min="22" max="22" width="10.7109375" style="0" hidden="1" customWidth="1"/>
    <col min="23" max="23" width="9.28125" style="0" customWidth="1"/>
    <col min="24" max="24" width="10.7109375" style="0" customWidth="1"/>
    <col min="25" max="25" width="9.28125" style="0" customWidth="1"/>
    <col min="26" max="26" width="10.7109375" style="0" customWidth="1"/>
    <col min="27" max="27" width="9.28125" style="0" customWidth="1"/>
    <col min="28" max="28" width="10.7109375" style="0" customWidth="1"/>
    <col min="29" max="29" width="9.28125" style="0" customWidth="1"/>
    <col min="30" max="30" width="10.7109375" style="0" customWidth="1"/>
    <col min="31" max="31" width="9.28125" style="0" customWidth="1"/>
    <col min="32" max="32" width="10.7109375" style="0" customWidth="1"/>
  </cols>
  <sheetData>
    <row r="1" spans="2:32" ht="17.25" customHeight="1" thickBot="1" thickTop="1">
      <c r="B1" s="342" t="s">
        <v>159</v>
      </c>
      <c r="C1" s="344" t="s">
        <v>160</v>
      </c>
      <c r="D1" s="320" t="s">
        <v>195</v>
      </c>
      <c r="E1" s="320" t="s">
        <v>196</v>
      </c>
      <c r="F1" s="320" t="s">
        <v>161</v>
      </c>
      <c r="G1" s="340" t="s">
        <v>214</v>
      </c>
      <c r="H1" s="341"/>
      <c r="I1" s="340" t="s">
        <v>215</v>
      </c>
      <c r="J1" s="341"/>
      <c r="K1" s="340" t="s">
        <v>216</v>
      </c>
      <c r="L1" s="341"/>
      <c r="M1" s="340" t="s">
        <v>217</v>
      </c>
      <c r="N1" s="341"/>
      <c r="O1" s="340" t="s">
        <v>218</v>
      </c>
      <c r="P1" s="341"/>
      <c r="Q1" s="340" t="s">
        <v>219</v>
      </c>
      <c r="R1" s="341"/>
      <c r="S1" s="340" t="s">
        <v>224</v>
      </c>
      <c r="T1" s="341"/>
      <c r="U1" s="340" t="s">
        <v>221</v>
      </c>
      <c r="V1" s="341"/>
      <c r="W1" s="340" t="s">
        <v>219</v>
      </c>
      <c r="X1" s="341"/>
      <c r="Y1" s="340" t="s">
        <v>224</v>
      </c>
      <c r="Z1" s="341"/>
      <c r="AA1" s="340" t="s">
        <v>221</v>
      </c>
      <c r="AB1" s="341"/>
      <c r="AC1" s="340" t="s">
        <v>222</v>
      </c>
      <c r="AD1" s="341"/>
      <c r="AE1" s="340" t="s">
        <v>223</v>
      </c>
      <c r="AF1" s="341"/>
    </row>
    <row r="2" spans="2:32" ht="18" customHeight="1" thickBot="1">
      <c r="B2" s="343"/>
      <c r="C2" s="321"/>
      <c r="D2" s="321"/>
      <c r="E2" s="321"/>
      <c r="F2" s="321"/>
      <c r="G2" s="218" t="s">
        <v>199</v>
      </c>
      <c r="H2" s="219" t="s">
        <v>200</v>
      </c>
      <c r="I2" s="218" t="s">
        <v>199</v>
      </c>
      <c r="J2" s="219" t="s">
        <v>200</v>
      </c>
      <c r="K2" s="218" t="s">
        <v>199</v>
      </c>
      <c r="L2" s="219" t="s">
        <v>200</v>
      </c>
      <c r="M2" s="218" t="s">
        <v>199</v>
      </c>
      <c r="N2" s="219" t="s">
        <v>200</v>
      </c>
      <c r="O2" s="218" t="s">
        <v>199</v>
      </c>
      <c r="P2" s="219" t="s">
        <v>200</v>
      </c>
      <c r="Q2" s="218" t="s">
        <v>199</v>
      </c>
      <c r="R2" s="219" t="s">
        <v>200</v>
      </c>
      <c r="S2" s="218" t="s">
        <v>199</v>
      </c>
      <c r="T2" s="219" t="s">
        <v>200</v>
      </c>
      <c r="U2" s="218" t="s">
        <v>199</v>
      </c>
      <c r="V2" s="219" t="s">
        <v>200</v>
      </c>
      <c r="W2" s="218" t="s">
        <v>199</v>
      </c>
      <c r="X2" s="219" t="s">
        <v>200</v>
      </c>
      <c r="Y2" s="218" t="s">
        <v>199</v>
      </c>
      <c r="Z2" s="219" t="s">
        <v>200</v>
      </c>
      <c r="AA2" s="218" t="s">
        <v>199</v>
      </c>
      <c r="AB2" s="219" t="s">
        <v>200</v>
      </c>
      <c r="AC2" s="218" t="s">
        <v>199</v>
      </c>
      <c r="AD2" s="219" t="s">
        <v>200</v>
      </c>
      <c r="AE2" s="218" t="s">
        <v>199</v>
      </c>
      <c r="AF2" s="219" t="s">
        <v>200</v>
      </c>
    </row>
    <row r="3" spans="1:32" ht="12.75">
      <c r="A3" s="124">
        <v>5</v>
      </c>
      <c r="B3" s="128">
        <f>INDEX(Výdaje!$1:$10000,1,A3)</f>
        <v>1031</v>
      </c>
      <c r="C3" s="129" t="str">
        <f>INDEX(Výdaje!$1:$10000,2,A3)</f>
        <v>Les</v>
      </c>
      <c r="D3" s="126">
        <f>INDEX(Výdaje!$1:$10000,55,A3)</f>
        <v>462000</v>
      </c>
      <c r="E3" s="197">
        <f>INDEX(Výdaje!$1:$10000,66,A3)</f>
        <v>0</v>
      </c>
      <c r="F3" s="198">
        <f>INDEX(Výdaje!$1:$10000,67,A3)</f>
        <v>462000</v>
      </c>
      <c r="G3" s="223">
        <f>IF(ISNA(VLOOKUP(B3,'[1]Změna výdajů'!$M$9:$N$208,2,0)),0,VLOOKUP(B3,'[1]Změna výdajů'!$M$9:$N$208,2,0))</f>
        <v>0</v>
      </c>
      <c r="H3" s="202">
        <f>F3+G3</f>
        <v>462000</v>
      </c>
      <c r="I3" s="223">
        <f>IF(ISNA(VLOOKUP(B3,'[2]Změna výdajů'!$M$9:$N$208,2,0)),0,VLOOKUP(B3,'[2]Změna výdajů'!$M$9:$N$208,2,0))</f>
        <v>0</v>
      </c>
      <c r="J3" s="202">
        <f>H3+I3</f>
        <v>462000</v>
      </c>
      <c r="K3" s="223">
        <f>IF(ISNA(VLOOKUP(B3,'[3]Změna výdajů'!$M$9:$N$208,2,0)),0,VLOOKUP(B3,'[3]Změna výdajů'!$M$9:$N$208,2,0))</f>
        <v>0</v>
      </c>
      <c r="L3" s="202">
        <f>J3+K3</f>
        <v>462000</v>
      </c>
      <c r="M3" s="223">
        <f>IF(ISNA(VLOOKUP($B3,'[4]Změna výdajů'!$M$9:$N$208,2,0)),0,VLOOKUP($B3,'[4]Změna výdajů'!$M$9:$N$208,2,0))</f>
        <v>0</v>
      </c>
      <c r="N3" s="202">
        <f>L3+M3</f>
        <v>462000</v>
      </c>
      <c r="O3" s="223">
        <f>IF(ISNA(VLOOKUP($B3,'[5]Změna výdajů'!$M$9:$N$208,2,0)),0,VLOOKUP($B3,'[5]Změna výdajů'!$M$9:$N$208,2,0))</f>
        <v>0</v>
      </c>
      <c r="P3" s="202">
        <f>N3+O3</f>
        <v>462000</v>
      </c>
      <c r="Q3" s="223">
        <f>IF(ISNA(VLOOKUP(H3,'[6]Změna výdajů'!$M$9:$N$208,2,0)),0,VLOOKUP(H3,'[6]Změna výdajů'!$M$9:$N$208,2,0))</f>
        <v>0</v>
      </c>
      <c r="R3" s="202">
        <f>P3+Q3</f>
        <v>462000</v>
      </c>
      <c r="S3" s="223">
        <f>IF(ISNA(VLOOKUP(J3,'[7]Změna výdajů'!$M$9:$N$208,2,0)),0,VLOOKUP(J3,'[7]Změna výdajů'!$M$9:$N$208,2,0))</f>
        <v>0</v>
      </c>
      <c r="T3" s="202">
        <f>R3+S3</f>
        <v>462000</v>
      </c>
      <c r="U3" s="223">
        <f>IF(ISNA(VLOOKUP(L3,'[8]Změna výdajů'!$M$9:$N$208,2,0)),0,VLOOKUP(L3,'[8]Změna výdajů'!$M$9:$N$208,2,0))</f>
        <v>0</v>
      </c>
      <c r="V3" s="202">
        <f>T3+U3</f>
        <v>462000</v>
      </c>
      <c r="W3" s="223">
        <f>IF(ISNA(VLOOKUP($B3,'[6]Změna výdajů'!$M$9:$N$208,2,0)),0,VLOOKUP($B3,'[6]Změna výdajů'!$M$9:$N$208,2,0))</f>
        <v>0</v>
      </c>
      <c r="X3" s="202">
        <f>V3+W3</f>
        <v>462000</v>
      </c>
      <c r="Y3" s="223">
        <f>IF(ISNA(VLOOKUP($B3,'[7]Změna výdajů'!$M$9:$N$208,2,0)),0,VLOOKUP($B3,'[7]Změna výdajů'!$M$9:$N$208,2,0))</f>
        <v>0</v>
      </c>
      <c r="Z3" s="202">
        <f>X3+Y3</f>
        <v>462000</v>
      </c>
      <c r="AA3" s="223">
        <f>IF(ISNA(VLOOKUP($B3,'[8]Změna výdajů'!$M$9:$N$208,2,0)),0,VLOOKUP($B3,'[8]Změna výdajů'!$M$9:$N$208,2,0))</f>
        <v>0</v>
      </c>
      <c r="AB3" s="202">
        <f>Z3+AA3</f>
        <v>462000</v>
      </c>
      <c r="AC3" s="223">
        <f>IF(ISNA(VLOOKUP($B3,'[9]Změna výdajů'!$M$9:$N$208,2,0)),0,VLOOKUP($B3,'[9]Změna výdajů'!$M$9:$N$208,2,0))</f>
        <v>0</v>
      </c>
      <c r="AD3" s="202">
        <f>AB3+AC3</f>
        <v>462000</v>
      </c>
      <c r="AE3" s="223">
        <f>IF(ISNA(VLOOKUP($B3,'[10]Změna výdajů'!$M$9:$N$208,2,0)),0,VLOOKUP($B3,'[10]Změna výdajů'!$M$9:$N$208,2,0))</f>
        <v>0</v>
      </c>
      <c r="AF3" s="202">
        <f>AD3+AE3</f>
        <v>462000</v>
      </c>
    </row>
    <row r="4" spans="1:32" ht="12.75">
      <c r="A4" s="124">
        <f>A3+1</f>
        <v>6</v>
      </c>
      <c r="B4" s="125">
        <f>INDEX(Výdaje!$1:$10000,1,A4)</f>
        <v>1070</v>
      </c>
      <c r="C4" s="16" t="str">
        <f>INDEX(Výdaje!$1:$10000,2,A4)</f>
        <v>Rybníky</v>
      </c>
      <c r="D4" s="126">
        <f>INDEX(Výdaje!$1:$10000,55,A4)</f>
        <v>13850</v>
      </c>
      <c r="E4" s="197">
        <f>INDEX(Výdaje!$1:$10000,66,A4)</f>
        <v>0</v>
      </c>
      <c r="F4" s="198">
        <f>INDEX(Výdaje!$1:$10000,67,A4)</f>
        <v>13850</v>
      </c>
      <c r="G4" s="224">
        <f>IF(ISNA(VLOOKUP(B4,'[1]Změna výdajů'!$M$9:$N$208,2,0)),0,VLOOKUP(B4,'[1]Změna výdajů'!$M$9:$N$208,2,0))</f>
        <v>0</v>
      </c>
      <c r="H4" s="127">
        <f aca="true" t="shared" si="0" ref="H4:L44">F4+G4</f>
        <v>13850</v>
      </c>
      <c r="I4" s="224">
        <f>IF(ISNA(VLOOKUP(B4,'[2]Změna výdajů'!$M$9:$N$208,2,0)),0,VLOOKUP(B4,'[2]Změna výdajů'!$M$9:$N$208,2,0))</f>
        <v>0</v>
      </c>
      <c r="J4" s="127">
        <f t="shared" si="0"/>
        <v>13850</v>
      </c>
      <c r="K4" s="224">
        <f>IF(ISNA(VLOOKUP(B4,'[3]Změna výdajů'!$M$9:$N$208,2,0)),0,VLOOKUP(B4,'[3]Změna výdajů'!$M$9:$N$208,2,0))</f>
        <v>0</v>
      </c>
      <c r="L4" s="127">
        <f t="shared" si="0"/>
        <v>13850</v>
      </c>
      <c r="M4" s="224">
        <f>IF(ISNA(VLOOKUP($B4,'[4]Změna výdajů'!$M$9:$N$208,2,0)),0,VLOOKUP($B4,'[4]Změna výdajů'!$M$9:$N$208,2,0))</f>
        <v>0</v>
      </c>
      <c r="N4" s="127">
        <f aca="true" t="shared" si="1" ref="N4:N44">L4+M4</f>
        <v>13850</v>
      </c>
      <c r="O4" s="224">
        <f>IF(ISNA(VLOOKUP($B4,'[5]Změna výdajů'!$M$9:$N$208,2,0)),0,VLOOKUP($B4,'[5]Změna výdajů'!$M$9:$N$208,2,0))</f>
        <v>0</v>
      </c>
      <c r="P4" s="127">
        <f aca="true" t="shared" si="2" ref="P4:P44">N4+O4</f>
        <v>13850</v>
      </c>
      <c r="Q4" s="224">
        <f>IF(ISNA(VLOOKUP(H4,'[6]Změna výdajů'!$M$9:$N$208,2,0)),0,VLOOKUP(H4,'[6]Změna výdajů'!$M$9:$N$208,2,0))</f>
        <v>0</v>
      </c>
      <c r="R4" s="127">
        <f aca="true" t="shared" si="3" ref="R4:R44">P4+Q4</f>
        <v>13850</v>
      </c>
      <c r="S4" s="224">
        <f>IF(ISNA(VLOOKUP(J4,'[7]Změna výdajů'!$M$9:$N$208,2,0)),0,VLOOKUP(J4,'[7]Změna výdajů'!$M$9:$N$208,2,0))</f>
        <v>0</v>
      </c>
      <c r="T4" s="127">
        <f aca="true" t="shared" si="4" ref="T4:T44">R4+S4</f>
        <v>13850</v>
      </c>
      <c r="U4" s="224">
        <f>IF(ISNA(VLOOKUP(L4,'[8]Změna výdajů'!$M$9:$N$208,2,0)),0,VLOOKUP(L4,'[8]Změna výdajů'!$M$9:$N$208,2,0))</f>
        <v>0</v>
      </c>
      <c r="V4" s="127">
        <f aca="true" t="shared" si="5" ref="V4:V44">T4+U4</f>
        <v>13850</v>
      </c>
      <c r="W4" s="224">
        <f>IF(ISNA(VLOOKUP($B4,'[6]Změna výdajů'!$M$9:$N$208,2,0)),0,VLOOKUP($B4,'[6]Změna výdajů'!$M$9:$N$208,2,0))</f>
        <v>0</v>
      </c>
      <c r="X4" s="127">
        <f aca="true" t="shared" si="6" ref="X4:X44">V4+W4</f>
        <v>13850</v>
      </c>
      <c r="Y4" s="224">
        <f>IF(ISNA(VLOOKUP($B4,'[7]Změna výdajů'!$M$9:$N$208,2,0)),0,VLOOKUP($B4,'[7]Změna výdajů'!$M$9:$N$208,2,0))</f>
        <v>0</v>
      </c>
      <c r="Z4" s="127">
        <f aca="true" t="shared" si="7" ref="Z4:Z44">X4+Y4</f>
        <v>13850</v>
      </c>
      <c r="AA4" s="224">
        <f>IF(ISNA(VLOOKUP($B4,'[8]Změna výdajů'!$M$9:$N$208,2,0)),0,VLOOKUP($B4,'[8]Změna výdajů'!$M$9:$N$208,2,0))</f>
        <v>0</v>
      </c>
      <c r="AB4" s="127">
        <f aca="true" t="shared" si="8" ref="AB4:AB44">Z4+AA4</f>
        <v>13850</v>
      </c>
      <c r="AC4" s="224">
        <f>IF(ISNA(VLOOKUP($B4,'[9]Změna výdajů'!$M$9:$N$208,2,0)),0,VLOOKUP($B4,'[9]Změna výdajů'!$M$9:$N$208,2,0))</f>
        <v>0</v>
      </c>
      <c r="AD4" s="127">
        <f aca="true" t="shared" si="9" ref="AD4:AD44">AB4+AC4</f>
        <v>13850</v>
      </c>
      <c r="AE4" s="224">
        <f>IF(ISNA(VLOOKUP($B4,'[10]Změna výdajů'!$M$9:$N$208,2,0)),0,VLOOKUP($B4,'[10]Změna výdajů'!$M$9:$N$208,2,0))</f>
        <v>0</v>
      </c>
      <c r="AF4" s="127">
        <f aca="true" t="shared" si="10" ref="AF4:AF44">AD4+AE4</f>
        <v>13850</v>
      </c>
    </row>
    <row r="5" spans="1:32" ht="12.75">
      <c r="A5" s="124">
        <f aca="true" t="shared" si="11" ref="A5:A45">A4+1</f>
        <v>7</v>
      </c>
      <c r="B5" s="125">
        <f>INDEX(Výdaje!$1:$10000,1,A5)</f>
        <v>2219</v>
      </c>
      <c r="C5" s="16" t="str">
        <f>INDEX(Výdaje!$1:$10000,2,A5)</f>
        <v>cyklostezky</v>
      </c>
      <c r="D5" s="126">
        <f>INDEX(Výdaje!$1:$10000,55,A5)</f>
        <v>0</v>
      </c>
      <c r="E5" s="197">
        <f>INDEX(Výdaje!$1:$10000,66,A5)</f>
        <v>0</v>
      </c>
      <c r="F5" s="198">
        <f>INDEX(Výdaje!$1:$10000,67,A5)</f>
        <v>0</v>
      </c>
      <c r="G5" s="224">
        <f>IF(ISNA(VLOOKUP(B5,'[1]Změna výdajů'!$M$9:$N$208,2,0)),0,VLOOKUP(B5,'[1]Změna výdajů'!$M$9:$N$208,2,0))</f>
        <v>0</v>
      </c>
      <c r="H5" s="127">
        <f t="shared" si="0"/>
        <v>0</v>
      </c>
      <c r="I5" s="224">
        <f>IF(ISNA(VLOOKUP(B5,'[2]Změna výdajů'!$M$9:$N$208,2,0)),0,VLOOKUP(B5,'[2]Změna výdajů'!$M$9:$N$208,2,0))</f>
        <v>0</v>
      </c>
      <c r="J5" s="127">
        <f t="shared" si="0"/>
        <v>0</v>
      </c>
      <c r="K5" s="224">
        <f>IF(ISNA(VLOOKUP(B5,'[3]Změna výdajů'!$M$9:$N$208,2,0)),0,VLOOKUP(B5,'[3]Změna výdajů'!$M$9:$N$208,2,0))</f>
        <v>0</v>
      </c>
      <c r="L5" s="127">
        <f t="shared" si="0"/>
        <v>0</v>
      </c>
      <c r="M5" s="224">
        <f>IF(ISNA(VLOOKUP($B5,'[4]Změna výdajů'!$M$9:$N$208,2,0)),0,VLOOKUP($B5,'[4]Změna výdajů'!$M$9:$N$208,2,0))</f>
        <v>0</v>
      </c>
      <c r="N5" s="127">
        <f t="shared" si="1"/>
        <v>0</v>
      </c>
      <c r="O5" s="224">
        <f>IF(ISNA(VLOOKUP($B5,'[5]Změna výdajů'!$M$9:$N$208,2,0)),0,VLOOKUP($B5,'[5]Změna výdajů'!$M$9:$N$208,2,0))</f>
        <v>0</v>
      </c>
      <c r="P5" s="127">
        <f t="shared" si="2"/>
        <v>0</v>
      </c>
      <c r="Q5" s="224">
        <f>IF(ISNA(VLOOKUP(H5,'[6]Změna výdajů'!$M$9:$N$208,2,0)),0,VLOOKUP(H5,'[6]Změna výdajů'!$M$9:$N$208,2,0))</f>
        <v>0</v>
      </c>
      <c r="R5" s="127">
        <f t="shared" si="3"/>
        <v>0</v>
      </c>
      <c r="S5" s="224">
        <f>IF(ISNA(VLOOKUP(J5,'[7]Změna výdajů'!$M$9:$N$208,2,0)),0,VLOOKUP(J5,'[7]Změna výdajů'!$M$9:$N$208,2,0))</f>
        <v>0</v>
      </c>
      <c r="T5" s="127">
        <f t="shared" si="4"/>
        <v>0</v>
      </c>
      <c r="U5" s="224">
        <f>IF(ISNA(VLOOKUP(L5,'[8]Změna výdajů'!$M$9:$N$208,2,0)),0,VLOOKUP(L5,'[8]Změna výdajů'!$M$9:$N$208,2,0))</f>
        <v>0</v>
      </c>
      <c r="V5" s="127">
        <f t="shared" si="5"/>
        <v>0</v>
      </c>
      <c r="W5" s="224">
        <f>IF(ISNA(VLOOKUP($B5,'[6]Změna výdajů'!$M$9:$N$208,2,0)),0,VLOOKUP($B5,'[6]Změna výdajů'!$M$9:$N$208,2,0))</f>
        <v>0</v>
      </c>
      <c r="X5" s="127">
        <f t="shared" si="6"/>
        <v>0</v>
      </c>
      <c r="Y5" s="224">
        <f>IF(ISNA(VLOOKUP($B5,'[7]Změna výdajů'!$M$9:$N$208,2,0)),0,VLOOKUP($B5,'[7]Změna výdajů'!$M$9:$N$208,2,0))</f>
        <v>0</v>
      </c>
      <c r="Z5" s="127">
        <f t="shared" si="7"/>
        <v>0</v>
      </c>
      <c r="AA5" s="224">
        <f>IF(ISNA(VLOOKUP($B5,'[8]Změna výdajů'!$M$9:$N$208,2,0)),0,VLOOKUP($B5,'[8]Změna výdajů'!$M$9:$N$208,2,0))</f>
        <v>0</v>
      </c>
      <c r="AB5" s="127">
        <f t="shared" si="8"/>
        <v>0</v>
      </c>
      <c r="AC5" s="224">
        <f>IF(ISNA(VLOOKUP($B5,'[9]Změna výdajů'!$M$9:$N$208,2,0)),0,VLOOKUP($B5,'[9]Změna výdajů'!$M$9:$N$208,2,0))</f>
        <v>0</v>
      </c>
      <c r="AD5" s="127">
        <f t="shared" si="9"/>
        <v>0</v>
      </c>
      <c r="AE5" s="224">
        <f>IF(ISNA(VLOOKUP($B5,'[10]Změna výdajů'!$M$9:$N$208,2,0)),0,VLOOKUP($B5,'[10]Změna výdajů'!$M$9:$N$208,2,0))</f>
        <v>0</v>
      </c>
      <c r="AF5" s="127">
        <f t="shared" si="10"/>
        <v>0</v>
      </c>
    </row>
    <row r="6" spans="1:32" ht="12.75">
      <c r="A6" s="124">
        <f t="shared" si="11"/>
        <v>8</v>
      </c>
      <c r="B6" s="125">
        <f>INDEX(Výdaje!$1:$10000,1,A6)</f>
        <v>2121</v>
      </c>
      <c r="C6" s="16" t="str">
        <f>INDEX(Výdaje!$1:$10000,2,A6)</f>
        <v>Staveb- nictví</v>
      </c>
      <c r="D6" s="126">
        <f>INDEX(Výdaje!$1:$10000,55,A6)</f>
        <v>233000</v>
      </c>
      <c r="E6" s="197">
        <f>INDEX(Výdaje!$1:$10000,66,A6)</f>
        <v>0</v>
      </c>
      <c r="F6" s="198">
        <f>INDEX(Výdaje!$1:$10000,67,A6)</f>
        <v>233000</v>
      </c>
      <c r="G6" s="224">
        <f>IF(ISNA(VLOOKUP(B6,'[1]Změna výdajů'!$M$9:$N$208,2,0)),0,VLOOKUP(B6,'[1]Změna výdajů'!$M$9:$N$208,2,0))</f>
        <v>0</v>
      </c>
      <c r="H6" s="127">
        <f t="shared" si="0"/>
        <v>233000</v>
      </c>
      <c r="I6" s="224">
        <f>IF(ISNA(VLOOKUP(B6,'[2]Změna výdajů'!$M$9:$N$208,2,0)),0,VLOOKUP(B6,'[2]Změna výdajů'!$M$9:$N$208,2,0))</f>
        <v>0</v>
      </c>
      <c r="J6" s="127">
        <f t="shared" si="0"/>
        <v>233000</v>
      </c>
      <c r="K6" s="224">
        <f>IF(ISNA(VLOOKUP(B6,'[3]Změna výdajů'!$M$9:$N$208,2,0)),0,VLOOKUP(B6,'[3]Změna výdajů'!$M$9:$N$208,2,0))</f>
        <v>0</v>
      </c>
      <c r="L6" s="127">
        <f t="shared" si="0"/>
        <v>233000</v>
      </c>
      <c r="M6" s="224">
        <f>IF(ISNA(VLOOKUP($B6,'[4]Změna výdajů'!$M$9:$N$208,2,0)),0,VLOOKUP($B6,'[4]Změna výdajů'!$M$9:$N$208,2,0))</f>
        <v>0</v>
      </c>
      <c r="N6" s="127">
        <f t="shared" si="1"/>
        <v>233000</v>
      </c>
      <c r="O6" s="224">
        <f>IF(ISNA(VLOOKUP($B6,'[5]Změna výdajů'!$M$9:$N$208,2,0)),0,VLOOKUP($B6,'[5]Změna výdajů'!$M$9:$N$208,2,0))</f>
        <v>0</v>
      </c>
      <c r="P6" s="127">
        <f t="shared" si="2"/>
        <v>233000</v>
      </c>
      <c r="Q6" s="224">
        <f>IF(ISNA(VLOOKUP(H6,'[6]Změna výdajů'!$M$9:$N$208,2,0)),0,VLOOKUP(H6,'[6]Změna výdajů'!$M$9:$N$208,2,0))</f>
        <v>0</v>
      </c>
      <c r="R6" s="127">
        <f t="shared" si="3"/>
        <v>233000</v>
      </c>
      <c r="S6" s="224">
        <f>IF(ISNA(VLOOKUP(J6,'[7]Změna výdajů'!$M$9:$N$208,2,0)),0,VLOOKUP(J6,'[7]Změna výdajů'!$M$9:$N$208,2,0))</f>
        <v>0</v>
      </c>
      <c r="T6" s="127">
        <f t="shared" si="4"/>
        <v>233000</v>
      </c>
      <c r="U6" s="224">
        <f>IF(ISNA(VLOOKUP(L6,'[8]Změna výdajů'!$M$9:$N$208,2,0)),0,VLOOKUP(L6,'[8]Změna výdajů'!$M$9:$N$208,2,0))</f>
        <v>0</v>
      </c>
      <c r="V6" s="127">
        <f t="shared" si="5"/>
        <v>233000</v>
      </c>
      <c r="W6" s="224">
        <f>IF(ISNA(VLOOKUP($B6,'[6]Změna výdajů'!$M$9:$N$208,2,0)),0,VLOOKUP($B6,'[6]Změna výdajů'!$M$9:$N$208,2,0))</f>
        <v>0</v>
      </c>
      <c r="X6" s="127">
        <f t="shared" si="6"/>
        <v>233000</v>
      </c>
      <c r="Y6" s="224">
        <f>IF(ISNA(VLOOKUP($B6,'[7]Změna výdajů'!$M$9:$N$208,2,0)),0,VLOOKUP($B6,'[7]Změna výdajů'!$M$9:$N$208,2,0))</f>
        <v>0</v>
      </c>
      <c r="Z6" s="127">
        <f t="shared" si="7"/>
        <v>233000</v>
      </c>
      <c r="AA6" s="224">
        <f>IF(ISNA(VLOOKUP($B6,'[8]Změna výdajů'!$M$9:$N$208,2,0)),0,VLOOKUP($B6,'[8]Změna výdajů'!$M$9:$N$208,2,0))</f>
        <v>0</v>
      </c>
      <c r="AB6" s="127">
        <f t="shared" si="8"/>
        <v>233000</v>
      </c>
      <c r="AC6" s="224">
        <f>IF(ISNA(VLOOKUP($B6,'[9]Změna výdajů'!$M$9:$N$208,2,0)),0,VLOOKUP($B6,'[9]Změna výdajů'!$M$9:$N$208,2,0))</f>
        <v>0</v>
      </c>
      <c r="AD6" s="127">
        <f t="shared" si="9"/>
        <v>233000</v>
      </c>
      <c r="AE6" s="224">
        <f>IF(ISNA(VLOOKUP($B6,'[10]Změna výdajů'!$M$9:$N$208,2,0)),0,VLOOKUP($B6,'[10]Změna výdajů'!$M$9:$N$208,2,0))</f>
        <v>0</v>
      </c>
      <c r="AF6" s="127">
        <f t="shared" si="10"/>
        <v>233000</v>
      </c>
    </row>
    <row r="7" spans="1:32" ht="12.75">
      <c r="A7" s="124">
        <f t="shared" si="11"/>
        <v>9</v>
      </c>
      <c r="B7" s="125">
        <f>INDEX(Výdaje!$1:$10000,1,A7)</f>
        <v>2212</v>
      </c>
      <c r="C7" s="16" t="str">
        <f>INDEX(Výdaje!$1:$10000,2,A7)</f>
        <v>Silnice</v>
      </c>
      <c r="D7" s="126">
        <f>INDEX(Výdaje!$1:$10000,55,A7)</f>
        <v>20000</v>
      </c>
      <c r="E7" s="197">
        <f>INDEX(Výdaje!$1:$10000,66,A7)</f>
        <v>0</v>
      </c>
      <c r="F7" s="198">
        <f>INDEX(Výdaje!$1:$10000,67,A7)</f>
        <v>20000</v>
      </c>
      <c r="G7" s="224">
        <f>IF(ISNA(VLOOKUP(B7,'[1]Změna výdajů'!$M$9:$N$208,2,0)),0,VLOOKUP(B7,'[1]Změna výdajů'!$M$9:$N$208,2,0))</f>
        <v>0</v>
      </c>
      <c r="H7" s="127">
        <f t="shared" si="0"/>
        <v>20000</v>
      </c>
      <c r="I7" s="224">
        <f>IF(ISNA(VLOOKUP(B7,'[2]Změna výdajů'!$M$9:$N$208,2,0)),0,VLOOKUP(B7,'[2]Změna výdajů'!$M$9:$N$208,2,0))</f>
        <v>0</v>
      </c>
      <c r="J7" s="127">
        <f t="shared" si="0"/>
        <v>20000</v>
      </c>
      <c r="K7" s="224">
        <f>IF(ISNA(VLOOKUP(B7,'[3]Změna výdajů'!$M$9:$N$208,2,0)),0,VLOOKUP(B7,'[3]Změna výdajů'!$M$9:$N$208,2,0))</f>
        <v>0</v>
      </c>
      <c r="L7" s="127">
        <f t="shared" si="0"/>
        <v>20000</v>
      </c>
      <c r="M7" s="224">
        <f>IF(ISNA(VLOOKUP($B7,'[4]Změna výdajů'!$M$9:$N$208,2,0)),0,VLOOKUP($B7,'[4]Změna výdajů'!$M$9:$N$208,2,0))</f>
        <v>0</v>
      </c>
      <c r="N7" s="127">
        <f t="shared" si="1"/>
        <v>20000</v>
      </c>
      <c r="O7" s="224">
        <f>IF(ISNA(VLOOKUP($B7,'[5]Změna výdajů'!$M$9:$N$208,2,0)),0,VLOOKUP($B7,'[5]Změna výdajů'!$M$9:$N$208,2,0))</f>
        <v>0</v>
      </c>
      <c r="P7" s="127">
        <f t="shared" si="2"/>
        <v>20000</v>
      </c>
      <c r="Q7" s="224">
        <f>IF(ISNA(VLOOKUP(H7,'[6]Změna výdajů'!$M$9:$N$208,2,0)),0,VLOOKUP(H7,'[6]Změna výdajů'!$M$9:$N$208,2,0))</f>
        <v>0</v>
      </c>
      <c r="R7" s="127">
        <f t="shared" si="3"/>
        <v>20000</v>
      </c>
      <c r="S7" s="224">
        <f>IF(ISNA(VLOOKUP(J7,'[7]Změna výdajů'!$M$9:$N$208,2,0)),0,VLOOKUP(J7,'[7]Změna výdajů'!$M$9:$N$208,2,0))</f>
        <v>0</v>
      </c>
      <c r="T7" s="127">
        <f t="shared" si="4"/>
        <v>20000</v>
      </c>
      <c r="U7" s="224">
        <f>IF(ISNA(VLOOKUP(L7,'[8]Změna výdajů'!$M$9:$N$208,2,0)),0,VLOOKUP(L7,'[8]Změna výdajů'!$M$9:$N$208,2,0))</f>
        <v>0</v>
      </c>
      <c r="V7" s="127">
        <f t="shared" si="5"/>
        <v>20000</v>
      </c>
      <c r="W7" s="224">
        <f>IF(ISNA(VLOOKUP($B7,'[6]Změna výdajů'!$M$9:$N$208,2,0)),0,VLOOKUP($B7,'[6]Změna výdajů'!$M$9:$N$208,2,0))</f>
        <v>0</v>
      </c>
      <c r="X7" s="127">
        <f t="shared" si="6"/>
        <v>20000</v>
      </c>
      <c r="Y7" s="224">
        <f>IF(ISNA(VLOOKUP($B7,'[7]Změna výdajů'!$M$9:$N$208,2,0)),0,VLOOKUP($B7,'[7]Změna výdajů'!$M$9:$N$208,2,0))</f>
        <v>0</v>
      </c>
      <c r="Z7" s="127">
        <f t="shared" si="7"/>
        <v>20000</v>
      </c>
      <c r="AA7" s="224">
        <f>IF(ISNA(VLOOKUP($B7,'[8]Změna výdajů'!$M$9:$N$208,2,0)),0,VLOOKUP($B7,'[8]Změna výdajů'!$M$9:$N$208,2,0))</f>
        <v>0</v>
      </c>
      <c r="AB7" s="127">
        <f t="shared" si="8"/>
        <v>20000</v>
      </c>
      <c r="AC7" s="224">
        <f>IF(ISNA(VLOOKUP($B7,'[9]Změna výdajů'!$M$9:$N$208,2,0)),0,VLOOKUP($B7,'[9]Změna výdajů'!$M$9:$N$208,2,0))</f>
        <v>0</v>
      </c>
      <c r="AD7" s="127">
        <f t="shared" si="9"/>
        <v>20000</v>
      </c>
      <c r="AE7" s="224">
        <f>IF(ISNA(VLOOKUP($B7,'[10]Změna výdajů'!$M$9:$N$208,2,0)),0,VLOOKUP($B7,'[10]Změna výdajů'!$M$9:$N$208,2,0))</f>
        <v>0</v>
      </c>
      <c r="AF7" s="127">
        <f t="shared" si="10"/>
        <v>20000</v>
      </c>
    </row>
    <row r="8" spans="1:32" ht="12.75">
      <c r="A8" s="124">
        <f t="shared" si="11"/>
        <v>10</v>
      </c>
      <c r="B8" s="125">
        <f>INDEX(Výdaje!$1:$10000,1,A8)</f>
        <v>2310</v>
      </c>
      <c r="C8" s="16" t="str">
        <f>INDEX(Výdaje!$1:$10000,2,A8)</f>
        <v>Voda</v>
      </c>
      <c r="D8" s="126">
        <f>INDEX(Výdaje!$1:$10000,55,A8)</f>
        <v>409200</v>
      </c>
      <c r="E8" s="197">
        <f>INDEX(Výdaje!$1:$10000,66,A8)</f>
        <v>0</v>
      </c>
      <c r="F8" s="198">
        <f>INDEX(Výdaje!$1:$10000,67,A8)</f>
        <v>409200</v>
      </c>
      <c r="G8" s="224">
        <f>IF(ISNA(VLOOKUP(B8,'[1]Změna výdajů'!$M$9:$N$208,2,0)),0,VLOOKUP(B8,'[1]Změna výdajů'!$M$9:$N$208,2,0))</f>
        <v>0</v>
      </c>
      <c r="H8" s="127">
        <f t="shared" si="0"/>
        <v>409200</v>
      </c>
      <c r="I8" s="224">
        <f>IF(ISNA(VLOOKUP(B8,'[2]Změna výdajů'!$M$9:$N$208,2,0)),0,VLOOKUP(B8,'[2]Změna výdajů'!$M$9:$N$208,2,0))</f>
        <v>0</v>
      </c>
      <c r="J8" s="127">
        <f t="shared" si="0"/>
        <v>409200</v>
      </c>
      <c r="K8" s="224">
        <f>IF(ISNA(VLOOKUP(B8,'[3]Změna výdajů'!$M$9:$N$208,2,0)),0,VLOOKUP(B8,'[3]Změna výdajů'!$M$9:$N$208,2,0))</f>
        <v>0</v>
      </c>
      <c r="L8" s="127">
        <f t="shared" si="0"/>
        <v>409200</v>
      </c>
      <c r="M8" s="224">
        <f>IF(ISNA(VLOOKUP($B8,'[4]Změna výdajů'!$M$9:$N$208,2,0)),0,VLOOKUP($B8,'[4]Změna výdajů'!$M$9:$N$208,2,0))</f>
        <v>0</v>
      </c>
      <c r="N8" s="127">
        <f t="shared" si="1"/>
        <v>409200</v>
      </c>
      <c r="O8" s="224">
        <f>IF(ISNA(VLOOKUP($B8,'[5]Změna výdajů'!$M$9:$N$208,2,0)),0,VLOOKUP($B8,'[5]Změna výdajů'!$M$9:$N$208,2,0))</f>
        <v>0</v>
      </c>
      <c r="P8" s="127">
        <f t="shared" si="2"/>
        <v>409200</v>
      </c>
      <c r="Q8" s="224">
        <f>IF(ISNA(VLOOKUP(H8,'[6]Změna výdajů'!$M$9:$N$208,2,0)),0,VLOOKUP(H8,'[6]Změna výdajů'!$M$9:$N$208,2,0))</f>
        <v>0</v>
      </c>
      <c r="R8" s="127">
        <f t="shared" si="3"/>
        <v>409200</v>
      </c>
      <c r="S8" s="224">
        <f>IF(ISNA(VLOOKUP(J8,'[7]Změna výdajů'!$M$9:$N$208,2,0)),0,VLOOKUP(J8,'[7]Změna výdajů'!$M$9:$N$208,2,0))</f>
        <v>0</v>
      </c>
      <c r="T8" s="127">
        <f t="shared" si="4"/>
        <v>409200</v>
      </c>
      <c r="U8" s="224">
        <f>IF(ISNA(VLOOKUP(L8,'[8]Změna výdajů'!$M$9:$N$208,2,0)),0,VLOOKUP(L8,'[8]Změna výdajů'!$M$9:$N$208,2,0))</f>
        <v>0</v>
      </c>
      <c r="V8" s="127">
        <f t="shared" si="5"/>
        <v>409200</v>
      </c>
      <c r="W8" s="224">
        <f>IF(ISNA(VLOOKUP($B8,'[6]Změna výdajů'!$M$9:$N$208,2,0)),0,VLOOKUP($B8,'[6]Změna výdajů'!$M$9:$N$208,2,0))</f>
        <v>0</v>
      </c>
      <c r="X8" s="127">
        <f t="shared" si="6"/>
        <v>409200</v>
      </c>
      <c r="Y8" s="224">
        <f>IF(ISNA(VLOOKUP($B8,'[7]Změna výdajů'!$M$9:$N$208,2,0)),0,VLOOKUP($B8,'[7]Změna výdajů'!$M$9:$N$208,2,0))</f>
        <v>0</v>
      </c>
      <c r="Z8" s="127">
        <f t="shared" si="7"/>
        <v>409200</v>
      </c>
      <c r="AA8" s="224">
        <f>IF(ISNA(VLOOKUP($B8,'[8]Změna výdajů'!$M$9:$N$208,2,0)),0,VLOOKUP($B8,'[8]Změna výdajů'!$M$9:$N$208,2,0))</f>
        <v>0</v>
      </c>
      <c r="AB8" s="127">
        <f t="shared" si="8"/>
        <v>409200</v>
      </c>
      <c r="AC8" s="224">
        <f>IF(ISNA(VLOOKUP($B8,'[9]Změna výdajů'!$M$9:$N$208,2,0)),0,VLOOKUP($B8,'[9]Změna výdajů'!$M$9:$N$208,2,0))</f>
        <v>0</v>
      </c>
      <c r="AD8" s="127">
        <f t="shared" si="9"/>
        <v>409200</v>
      </c>
      <c r="AE8" s="224">
        <f>IF(ISNA(VLOOKUP($B8,'[10]Změna výdajů'!$M$9:$N$208,2,0)),0,VLOOKUP($B8,'[10]Změna výdajů'!$M$9:$N$208,2,0))</f>
        <v>0</v>
      </c>
      <c r="AF8" s="127">
        <f t="shared" si="10"/>
        <v>409200</v>
      </c>
    </row>
    <row r="9" spans="1:32" ht="12.75">
      <c r="A9" s="124">
        <f t="shared" si="11"/>
        <v>11</v>
      </c>
      <c r="B9" s="125">
        <f>INDEX(Výdaje!$1:$10000,1,A9)</f>
        <v>2321</v>
      </c>
      <c r="C9" s="16" t="str">
        <f>INDEX(Výdaje!$1:$10000,2,A9)</f>
        <v>Kanalizace</v>
      </c>
      <c r="D9" s="126">
        <f>INDEX(Výdaje!$1:$10000,55,A9)</f>
        <v>10000</v>
      </c>
      <c r="E9" s="197">
        <f>INDEX(Výdaje!$1:$10000,66,A9)</f>
        <v>2000000</v>
      </c>
      <c r="F9" s="198">
        <f>INDEX(Výdaje!$1:$10000,67,A9)</f>
        <v>2010000</v>
      </c>
      <c r="G9" s="224">
        <f>IF(ISNA(VLOOKUP(B9,'[1]Změna výdajů'!$M$9:$N$208,2,0)),0,VLOOKUP(B9,'[1]Změna výdajů'!$M$9:$N$208,2,0))</f>
        <v>0</v>
      </c>
      <c r="H9" s="127">
        <f t="shared" si="0"/>
        <v>2010000</v>
      </c>
      <c r="I9" s="224">
        <f>IF(ISNA(VLOOKUP(B9,'[2]Změna výdajů'!$M$9:$N$208,2,0)),0,VLOOKUP(B9,'[2]Změna výdajů'!$M$9:$N$208,2,0))</f>
        <v>0</v>
      </c>
      <c r="J9" s="127">
        <f t="shared" si="0"/>
        <v>2010000</v>
      </c>
      <c r="K9" s="224">
        <f>IF(ISNA(VLOOKUP(B9,'[3]Změna výdajů'!$M$9:$N$208,2,0)),0,VLOOKUP(B9,'[3]Změna výdajů'!$M$9:$N$208,2,0))</f>
        <v>0</v>
      </c>
      <c r="L9" s="127">
        <f t="shared" si="0"/>
        <v>2010000</v>
      </c>
      <c r="M9" s="224">
        <f>IF(ISNA(VLOOKUP($B9,'[4]Změna výdajů'!$M$9:$N$208,2,0)),0,VLOOKUP($B9,'[4]Změna výdajů'!$M$9:$N$208,2,0))</f>
        <v>0</v>
      </c>
      <c r="N9" s="127">
        <f t="shared" si="1"/>
        <v>2010000</v>
      </c>
      <c r="O9" s="224">
        <f>IF(ISNA(VLOOKUP($B9,'[5]Změna výdajů'!$M$9:$N$208,2,0)),0,VLOOKUP($B9,'[5]Změna výdajů'!$M$9:$N$208,2,0))</f>
        <v>0</v>
      </c>
      <c r="P9" s="127">
        <f t="shared" si="2"/>
        <v>2010000</v>
      </c>
      <c r="Q9" s="224">
        <f>IF(ISNA(VLOOKUP(H9,'[6]Změna výdajů'!$M$9:$N$208,2,0)),0,VLOOKUP(H9,'[6]Změna výdajů'!$M$9:$N$208,2,0))</f>
        <v>0</v>
      </c>
      <c r="R9" s="127">
        <f t="shared" si="3"/>
        <v>2010000</v>
      </c>
      <c r="S9" s="224">
        <f>IF(ISNA(VLOOKUP(J9,'[7]Změna výdajů'!$M$9:$N$208,2,0)),0,VLOOKUP(J9,'[7]Změna výdajů'!$M$9:$N$208,2,0))</f>
        <v>0</v>
      </c>
      <c r="T9" s="127">
        <f t="shared" si="4"/>
        <v>2010000</v>
      </c>
      <c r="U9" s="224">
        <f>IF(ISNA(VLOOKUP(L9,'[8]Změna výdajů'!$M$9:$N$208,2,0)),0,VLOOKUP(L9,'[8]Změna výdajů'!$M$9:$N$208,2,0))</f>
        <v>0</v>
      </c>
      <c r="V9" s="127">
        <f t="shared" si="5"/>
        <v>2010000</v>
      </c>
      <c r="W9" s="224">
        <f>IF(ISNA(VLOOKUP($B9,'[6]Změna výdajů'!$M$9:$N$208,2,0)),0,VLOOKUP($B9,'[6]Změna výdajů'!$M$9:$N$208,2,0))</f>
        <v>0</v>
      </c>
      <c r="X9" s="127">
        <f t="shared" si="6"/>
        <v>2010000</v>
      </c>
      <c r="Y9" s="224">
        <f>IF(ISNA(VLOOKUP($B9,'[7]Změna výdajů'!$M$9:$N$208,2,0)),0,VLOOKUP($B9,'[7]Změna výdajů'!$M$9:$N$208,2,0))</f>
        <v>0</v>
      </c>
      <c r="Z9" s="127">
        <f t="shared" si="7"/>
        <v>2010000</v>
      </c>
      <c r="AA9" s="224">
        <f>IF(ISNA(VLOOKUP($B9,'[8]Změna výdajů'!$M$9:$N$208,2,0)),0,VLOOKUP($B9,'[8]Změna výdajů'!$M$9:$N$208,2,0))</f>
        <v>0</v>
      </c>
      <c r="AB9" s="127">
        <f t="shared" si="8"/>
        <v>2010000</v>
      </c>
      <c r="AC9" s="224">
        <f>IF(ISNA(VLOOKUP($B9,'[9]Změna výdajů'!$M$9:$N$208,2,0)),0,VLOOKUP($B9,'[9]Změna výdajů'!$M$9:$N$208,2,0))</f>
        <v>0</v>
      </c>
      <c r="AD9" s="127">
        <f t="shared" si="9"/>
        <v>2010000</v>
      </c>
      <c r="AE9" s="224">
        <f>IF(ISNA(VLOOKUP($B9,'[10]Změna výdajů'!$M$9:$N$208,2,0)),0,VLOOKUP($B9,'[10]Změna výdajů'!$M$9:$N$208,2,0))</f>
        <v>0</v>
      </c>
      <c r="AF9" s="127">
        <f t="shared" si="10"/>
        <v>2010000</v>
      </c>
    </row>
    <row r="10" spans="1:32" ht="12.75">
      <c r="A10" s="124">
        <f t="shared" si="11"/>
        <v>12</v>
      </c>
      <c r="B10" s="125">
        <f>INDEX(Výdaje!$1:$10000,1,A10)</f>
        <v>3113</v>
      </c>
      <c r="C10" s="16" t="str">
        <f>INDEX(Výdaje!$1:$10000,2,A10)</f>
        <v>ZŠ</v>
      </c>
      <c r="D10" s="126">
        <f>INDEX(Výdaje!$1:$10000,55,A10)</f>
        <v>1330000</v>
      </c>
      <c r="E10" s="197">
        <f>INDEX(Výdaje!$1:$10000,66,A10)</f>
        <v>0</v>
      </c>
      <c r="F10" s="198">
        <f>INDEX(Výdaje!$1:$10000,67,A10)</f>
        <v>1330000</v>
      </c>
      <c r="G10" s="224">
        <f>IF(ISNA(VLOOKUP(B10,'[1]Změna výdajů'!$M$9:$N$208,2,0)),0,VLOOKUP(B10,'[1]Změna výdajů'!$M$9:$N$208,2,0))</f>
        <v>0</v>
      </c>
      <c r="H10" s="127">
        <f t="shared" si="0"/>
        <v>1330000</v>
      </c>
      <c r="I10" s="224">
        <f>IF(ISNA(VLOOKUP(B10,'[2]Změna výdajů'!$M$9:$N$208,2,0)),0,VLOOKUP(B10,'[2]Změna výdajů'!$M$9:$N$208,2,0))</f>
        <v>0</v>
      </c>
      <c r="J10" s="127">
        <f t="shared" si="0"/>
        <v>1330000</v>
      </c>
      <c r="K10" s="224">
        <f>IF(ISNA(VLOOKUP(B10,'[3]Změna výdajů'!$M$9:$N$208,2,0)),0,VLOOKUP(B10,'[3]Změna výdajů'!$M$9:$N$208,2,0))</f>
        <v>0</v>
      </c>
      <c r="L10" s="127">
        <f t="shared" si="0"/>
        <v>1330000</v>
      </c>
      <c r="M10" s="224">
        <f>IF(ISNA(VLOOKUP($B10,'[4]Změna výdajů'!$M$9:$N$208,2,0)),0,VLOOKUP($B10,'[4]Změna výdajů'!$M$9:$N$208,2,0))</f>
        <v>0</v>
      </c>
      <c r="N10" s="127">
        <f t="shared" si="1"/>
        <v>1330000</v>
      </c>
      <c r="O10" s="224">
        <f>IF(ISNA(VLOOKUP($B10,'[5]Změna výdajů'!$M$9:$N$208,2,0)),0,VLOOKUP($B10,'[5]Změna výdajů'!$M$9:$N$208,2,0))</f>
        <v>0</v>
      </c>
      <c r="P10" s="127">
        <f t="shared" si="2"/>
        <v>1330000</v>
      </c>
      <c r="Q10" s="224">
        <f>IF(ISNA(VLOOKUP(H10,'[6]Změna výdajů'!$M$9:$N$208,2,0)),0,VLOOKUP(H10,'[6]Změna výdajů'!$M$9:$N$208,2,0))</f>
        <v>0</v>
      </c>
      <c r="R10" s="127">
        <f t="shared" si="3"/>
        <v>1330000</v>
      </c>
      <c r="S10" s="224">
        <f>IF(ISNA(VLOOKUP(J10,'[7]Změna výdajů'!$M$9:$N$208,2,0)),0,VLOOKUP(J10,'[7]Změna výdajů'!$M$9:$N$208,2,0))</f>
        <v>0</v>
      </c>
      <c r="T10" s="127">
        <f t="shared" si="4"/>
        <v>1330000</v>
      </c>
      <c r="U10" s="224">
        <f>IF(ISNA(VLOOKUP(L10,'[8]Změna výdajů'!$M$9:$N$208,2,0)),0,VLOOKUP(L10,'[8]Změna výdajů'!$M$9:$N$208,2,0))</f>
        <v>0</v>
      </c>
      <c r="V10" s="127">
        <f t="shared" si="5"/>
        <v>1330000</v>
      </c>
      <c r="W10" s="224">
        <f>IF(ISNA(VLOOKUP($B10,'[6]Změna výdajů'!$M$9:$N$208,2,0)),0,VLOOKUP($B10,'[6]Změna výdajů'!$M$9:$N$208,2,0))</f>
        <v>0</v>
      </c>
      <c r="X10" s="127">
        <f t="shared" si="6"/>
        <v>1330000</v>
      </c>
      <c r="Y10" s="224">
        <f>IF(ISNA(VLOOKUP($B10,'[7]Změna výdajů'!$M$9:$N$208,2,0)),0,VLOOKUP($B10,'[7]Změna výdajů'!$M$9:$N$208,2,0))</f>
        <v>0</v>
      </c>
      <c r="Z10" s="127">
        <f t="shared" si="7"/>
        <v>1330000</v>
      </c>
      <c r="AA10" s="224">
        <f>IF(ISNA(VLOOKUP($B10,'[8]Změna výdajů'!$M$9:$N$208,2,0)),0,VLOOKUP($B10,'[8]Změna výdajů'!$M$9:$N$208,2,0))</f>
        <v>0</v>
      </c>
      <c r="AB10" s="127">
        <f t="shared" si="8"/>
        <v>1330000</v>
      </c>
      <c r="AC10" s="224">
        <f>IF(ISNA(VLOOKUP($B10,'[9]Změna výdajů'!$M$9:$N$208,2,0)),0,VLOOKUP($B10,'[9]Změna výdajů'!$M$9:$N$208,2,0))</f>
        <v>0</v>
      </c>
      <c r="AD10" s="127">
        <f t="shared" si="9"/>
        <v>1330000</v>
      </c>
      <c r="AE10" s="224">
        <f>IF(ISNA(VLOOKUP($B10,'[10]Změna výdajů'!$M$9:$N$208,2,0)),0,VLOOKUP($B10,'[10]Změna výdajů'!$M$9:$N$208,2,0))</f>
        <v>0</v>
      </c>
      <c r="AF10" s="127">
        <f t="shared" si="10"/>
        <v>1330000</v>
      </c>
    </row>
    <row r="11" spans="1:32" ht="12.75">
      <c r="A11" s="124">
        <f t="shared" si="11"/>
        <v>13</v>
      </c>
      <c r="B11" s="125">
        <f>INDEX(Výdaje!$1:$10000,1,A11)</f>
        <v>3314</v>
      </c>
      <c r="C11" s="16" t="str">
        <f>INDEX(Výdaje!$1:$10000,2,A11)</f>
        <v>Knihovna</v>
      </c>
      <c r="D11" s="126">
        <f>INDEX(Výdaje!$1:$10000,55,A11)</f>
        <v>15500</v>
      </c>
      <c r="E11" s="197">
        <f>INDEX(Výdaje!$1:$10000,66,A11)</f>
        <v>0</v>
      </c>
      <c r="F11" s="198">
        <f>INDEX(Výdaje!$1:$10000,67,A11)</f>
        <v>15500</v>
      </c>
      <c r="G11" s="224">
        <f>IF(ISNA(VLOOKUP(B11,'[1]Změna výdajů'!$M$9:$N$208,2,0)),0,VLOOKUP(B11,'[1]Změna výdajů'!$M$9:$N$208,2,0))</f>
        <v>0</v>
      </c>
      <c r="H11" s="127">
        <f t="shared" si="0"/>
        <v>15500</v>
      </c>
      <c r="I11" s="224">
        <f>IF(ISNA(VLOOKUP(B11,'[2]Změna výdajů'!$M$9:$N$208,2,0)),0,VLOOKUP(B11,'[2]Změna výdajů'!$M$9:$N$208,2,0))</f>
        <v>0</v>
      </c>
      <c r="J11" s="127">
        <f t="shared" si="0"/>
        <v>15500</v>
      </c>
      <c r="K11" s="224">
        <f>IF(ISNA(VLOOKUP(B11,'[3]Změna výdajů'!$M$9:$N$208,2,0)),0,VLOOKUP(B11,'[3]Změna výdajů'!$M$9:$N$208,2,0))</f>
        <v>0</v>
      </c>
      <c r="L11" s="127">
        <f t="shared" si="0"/>
        <v>15500</v>
      </c>
      <c r="M11" s="224">
        <f>IF(ISNA(VLOOKUP($B11,'[4]Změna výdajů'!$M$9:$N$208,2,0)),0,VLOOKUP($B11,'[4]Změna výdajů'!$M$9:$N$208,2,0))</f>
        <v>0</v>
      </c>
      <c r="N11" s="127">
        <f t="shared" si="1"/>
        <v>15500</v>
      </c>
      <c r="O11" s="224">
        <f>IF(ISNA(VLOOKUP($B11,'[5]Změna výdajů'!$M$9:$N$208,2,0)),0,VLOOKUP($B11,'[5]Změna výdajů'!$M$9:$N$208,2,0))</f>
        <v>0</v>
      </c>
      <c r="P11" s="127">
        <f t="shared" si="2"/>
        <v>15500</v>
      </c>
      <c r="Q11" s="224">
        <f>IF(ISNA(VLOOKUP(H11,'[6]Změna výdajů'!$M$9:$N$208,2,0)),0,VLOOKUP(H11,'[6]Změna výdajů'!$M$9:$N$208,2,0))</f>
        <v>0</v>
      </c>
      <c r="R11" s="127">
        <f t="shared" si="3"/>
        <v>15500</v>
      </c>
      <c r="S11" s="224">
        <f>IF(ISNA(VLOOKUP(J11,'[7]Změna výdajů'!$M$9:$N$208,2,0)),0,VLOOKUP(J11,'[7]Změna výdajů'!$M$9:$N$208,2,0))</f>
        <v>0</v>
      </c>
      <c r="T11" s="127">
        <f t="shared" si="4"/>
        <v>15500</v>
      </c>
      <c r="U11" s="224">
        <f>IF(ISNA(VLOOKUP(L11,'[8]Změna výdajů'!$M$9:$N$208,2,0)),0,VLOOKUP(L11,'[8]Změna výdajů'!$M$9:$N$208,2,0))</f>
        <v>0</v>
      </c>
      <c r="V11" s="127">
        <f t="shared" si="5"/>
        <v>15500</v>
      </c>
      <c r="W11" s="224">
        <f>IF(ISNA(VLOOKUP($B11,'[6]Změna výdajů'!$M$9:$N$208,2,0)),0,VLOOKUP($B11,'[6]Změna výdajů'!$M$9:$N$208,2,0))</f>
        <v>0</v>
      </c>
      <c r="X11" s="127">
        <f t="shared" si="6"/>
        <v>15500</v>
      </c>
      <c r="Y11" s="224">
        <f>IF(ISNA(VLOOKUP($B11,'[7]Změna výdajů'!$M$9:$N$208,2,0)),0,VLOOKUP($B11,'[7]Změna výdajů'!$M$9:$N$208,2,0))</f>
        <v>0</v>
      </c>
      <c r="Z11" s="127">
        <f t="shared" si="7"/>
        <v>15500</v>
      </c>
      <c r="AA11" s="224">
        <f>IF(ISNA(VLOOKUP($B11,'[8]Změna výdajů'!$M$9:$N$208,2,0)),0,VLOOKUP($B11,'[8]Změna výdajů'!$M$9:$N$208,2,0))</f>
        <v>0</v>
      </c>
      <c r="AB11" s="127">
        <f t="shared" si="8"/>
        <v>15500</v>
      </c>
      <c r="AC11" s="224">
        <f>IF(ISNA(VLOOKUP($B11,'[9]Změna výdajů'!$M$9:$N$208,2,0)),0,VLOOKUP($B11,'[9]Změna výdajů'!$M$9:$N$208,2,0))</f>
        <v>0</v>
      </c>
      <c r="AD11" s="127">
        <f t="shared" si="9"/>
        <v>15500</v>
      </c>
      <c r="AE11" s="224">
        <f>IF(ISNA(VLOOKUP($B11,'[10]Změna výdajů'!$M$9:$N$208,2,0)),0,VLOOKUP($B11,'[10]Změna výdajů'!$M$9:$N$208,2,0))</f>
        <v>0</v>
      </c>
      <c r="AF11" s="127">
        <f t="shared" si="10"/>
        <v>15500</v>
      </c>
    </row>
    <row r="12" spans="1:32" ht="12.75">
      <c r="A12" s="124">
        <f t="shared" si="11"/>
        <v>14</v>
      </c>
      <c r="B12" s="125">
        <f>INDEX(Výdaje!$1:$10000,1,A12)</f>
        <v>3319</v>
      </c>
      <c r="C12" s="16" t="str">
        <f>INDEX(Výdaje!$1:$10000,2,A12)</f>
        <v>KD</v>
      </c>
      <c r="D12" s="126">
        <f>INDEX(Výdaje!$1:$10000,55,A12)</f>
        <v>99500</v>
      </c>
      <c r="E12" s="197">
        <f>INDEX(Výdaje!$1:$10000,66,A12)</f>
        <v>0</v>
      </c>
      <c r="F12" s="198">
        <f>INDEX(Výdaje!$1:$10000,67,A12)</f>
        <v>99500</v>
      </c>
      <c r="G12" s="224">
        <f>IF(ISNA(VLOOKUP(B12,'[1]Změna výdajů'!$M$9:$N$208,2,0)),0,VLOOKUP(B12,'[1]Změna výdajů'!$M$9:$N$208,2,0))</f>
        <v>0</v>
      </c>
      <c r="H12" s="127">
        <f t="shared" si="0"/>
        <v>99500</v>
      </c>
      <c r="I12" s="224">
        <f>IF(ISNA(VLOOKUP(B12,'[2]Změna výdajů'!$M$9:$N$208,2,0)),0,VLOOKUP(B12,'[2]Změna výdajů'!$M$9:$N$208,2,0))</f>
        <v>0</v>
      </c>
      <c r="J12" s="127">
        <f t="shared" si="0"/>
        <v>99500</v>
      </c>
      <c r="K12" s="224">
        <f>IF(ISNA(VLOOKUP(B12,'[3]Změna výdajů'!$M$9:$N$208,2,0)),0,VLOOKUP(B12,'[3]Změna výdajů'!$M$9:$N$208,2,0))</f>
        <v>0</v>
      </c>
      <c r="L12" s="127">
        <f t="shared" si="0"/>
        <v>99500</v>
      </c>
      <c r="M12" s="224">
        <f>IF(ISNA(VLOOKUP($B12,'[4]Změna výdajů'!$M$9:$N$208,2,0)),0,VLOOKUP($B12,'[4]Změna výdajů'!$M$9:$N$208,2,0))</f>
        <v>0</v>
      </c>
      <c r="N12" s="127">
        <f t="shared" si="1"/>
        <v>99500</v>
      </c>
      <c r="O12" s="224">
        <f>IF(ISNA(VLOOKUP($B12,'[5]Změna výdajů'!$M$9:$N$208,2,0)),0,VLOOKUP($B12,'[5]Změna výdajů'!$M$9:$N$208,2,0))</f>
        <v>0</v>
      </c>
      <c r="P12" s="127">
        <f t="shared" si="2"/>
        <v>99500</v>
      </c>
      <c r="Q12" s="224">
        <f>IF(ISNA(VLOOKUP(H12,'[6]Změna výdajů'!$M$9:$N$208,2,0)),0,VLOOKUP(H12,'[6]Změna výdajů'!$M$9:$N$208,2,0))</f>
        <v>0</v>
      </c>
      <c r="R12" s="127">
        <f t="shared" si="3"/>
        <v>99500</v>
      </c>
      <c r="S12" s="224">
        <f>IF(ISNA(VLOOKUP(J12,'[7]Změna výdajů'!$M$9:$N$208,2,0)),0,VLOOKUP(J12,'[7]Změna výdajů'!$M$9:$N$208,2,0))</f>
        <v>0</v>
      </c>
      <c r="T12" s="127">
        <f t="shared" si="4"/>
        <v>99500</v>
      </c>
      <c r="U12" s="224">
        <f>IF(ISNA(VLOOKUP(L12,'[8]Změna výdajů'!$M$9:$N$208,2,0)),0,VLOOKUP(L12,'[8]Změna výdajů'!$M$9:$N$208,2,0))</f>
        <v>0</v>
      </c>
      <c r="V12" s="127">
        <f t="shared" si="5"/>
        <v>99500</v>
      </c>
      <c r="W12" s="224">
        <f>IF(ISNA(VLOOKUP($B12,'[6]Změna výdajů'!$M$9:$N$208,2,0)),0,VLOOKUP($B12,'[6]Změna výdajů'!$M$9:$N$208,2,0))</f>
        <v>0</v>
      </c>
      <c r="X12" s="127">
        <f t="shared" si="6"/>
        <v>99500</v>
      </c>
      <c r="Y12" s="224">
        <f>IF(ISNA(VLOOKUP($B12,'[7]Změna výdajů'!$M$9:$N$208,2,0)),0,VLOOKUP($B12,'[7]Změna výdajů'!$M$9:$N$208,2,0))</f>
        <v>0</v>
      </c>
      <c r="Z12" s="127">
        <f t="shared" si="7"/>
        <v>99500</v>
      </c>
      <c r="AA12" s="224">
        <f>IF(ISNA(VLOOKUP($B12,'[8]Změna výdajů'!$M$9:$N$208,2,0)),0,VLOOKUP($B12,'[8]Změna výdajů'!$M$9:$N$208,2,0))</f>
        <v>0</v>
      </c>
      <c r="AB12" s="127">
        <f t="shared" si="8"/>
        <v>99500</v>
      </c>
      <c r="AC12" s="224">
        <f>IF(ISNA(VLOOKUP($B12,'[9]Změna výdajů'!$M$9:$N$208,2,0)),0,VLOOKUP($B12,'[9]Změna výdajů'!$M$9:$N$208,2,0))</f>
        <v>0</v>
      </c>
      <c r="AD12" s="127">
        <f t="shared" si="9"/>
        <v>99500</v>
      </c>
      <c r="AE12" s="224">
        <f>IF(ISNA(VLOOKUP($B12,'[10]Změna výdajů'!$M$9:$N$208,2,0)),0,VLOOKUP($B12,'[10]Změna výdajů'!$M$9:$N$208,2,0))</f>
        <v>0</v>
      </c>
      <c r="AF12" s="127">
        <f t="shared" si="10"/>
        <v>99500</v>
      </c>
    </row>
    <row r="13" spans="1:32" ht="12.75">
      <c r="A13" s="124">
        <f t="shared" si="11"/>
        <v>15</v>
      </c>
      <c r="B13" s="125">
        <f>INDEX(Výdaje!$1:$10000,1,A13)</f>
        <v>3326</v>
      </c>
      <c r="C13" s="16" t="str">
        <f>INDEX(Výdaje!$1:$10000,2,A13)</f>
        <v>Kapličky</v>
      </c>
      <c r="D13" s="126">
        <f>INDEX(Výdaje!$1:$10000,55,A13)</f>
        <v>60000</v>
      </c>
      <c r="E13" s="197">
        <f>INDEX(Výdaje!$1:$10000,66,A13)</f>
        <v>0</v>
      </c>
      <c r="F13" s="198">
        <f>INDEX(Výdaje!$1:$10000,67,A13)</f>
        <v>60000</v>
      </c>
      <c r="G13" s="224">
        <f>IF(ISNA(VLOOKUP(B13,'[1]Změna výdajů'!$M$9:$N$208,2,0)),0,VLOOKUP(B13,'[1]Změna výdajů'!$M$9:$N$208,2,0))</f>
        <v>0</v>
      </c>
      <c r="H13" s="127">
        <f t="shared" si="0"/>
        <v>60000</v>
      </c>
      <c r="I13" s="224">
        <f>IF(ISNA(VLOOKUP(B13,'[2]Změna výdajů'!$M$9:$N$208,2,0)),0,VLOOKUP(B13,'[2]Změna výdajů'!$M$9:$N$208,2,0))</f>
        <v>0</v>
      </c>
      <c r="J13" s="127">
        <f t="shared" si="0"/>
        <v>60000</v>
      </c>
      <c r="K13" s="224">
        <f>IF(ISNA(VLOOKUP(B13,'[3]Změna výdajů'!$M$9:$N$208,2,0)),0,VLOOKUP(B13,'[3]Změna výdajů'!$M$9:$N$208,2,0))</f>
        <v>0</v>
      </c>
      <c r="L13" s="127">
        <f t="shared" si="0"/>
        <v>60000</v>
      </c>
      <c r="M13" s="224">
        <f>IF(ISNA(VLOOKUP($B13,'[4]Změna výdajů'!$M$9:$N$208,2,0)),0,VLOOKUP($B13,'[4]Změna výdajů'!$M$9:$N$208,2,0))</f>
        <v>0</v>
      </c>
      <c r="N13" s="127">
        <f t="shared" si="1"/>
        <v>60000</v>
      </c>
      <c r="O13" s="224">
        <f>IF(ISNA(VLOOKUP($B13,'[5]Změna výdajů'!$M$9:$N$208,2,0)),0,VLOOKUP($B13,'[5]Změna výdajů'!$M$9:$N$208,2,0))</f>
        <v>0</v>
      </c>
      <c r="P13" s="127">
        <f t="shared" si="2"/>
        <v>60000</v>
      </c>
      <c r="Q13" s="224">
        <f>IF(ISNA(VLOOKUP(H13,'[6]Změna výdajů'!$M$9:$N$208,2,0)),0,VLOOKUP(H13,'[6]Změna výdajů'!$M$9:$N$208,2,0))</f>
        <v>0</v>
      </c>
      <c r="R13" s="127">
        <f t="shared" si="3"/>
        <v>60000</v>
      </c>
      <c r="S13" s="224">
        <f>IF(ISNA(VLOOKUP(J13,'[7]Změna výdajů'!$M$9:$N$208,2,0)),0,VLOOKUP(J13,'[7]Změna výdajů'!$M$9:$N$208,2,0))</f>
        <v>0</v>
      </c>
      <c r="T13" s="127">
        <f t="shared" si="4"/>
        <v>60000</v>
      </c>
      <c r="U13" s="224">
        <f>IF(ISNA(VLOOKUP(L13,'[8]Změna výdajů'!$M$9:$N$208,2,0)),0,VLOOKUP(L13,'[8]Změna výdajů'!$M$9:$N$208,2,0))</f>
        <v>0</v>
      </c>
      <c r="V13" s="127">
        <f t="shared" si="5"/>
        <v>60000</v>
      </c>
      <c r="W13" s="224">
        <f>IF(ISNA(VLOOKUP($B13,'[6]Změna výdajů'!$M$9:$N$208,2,0)),0,VLOOKUP($B13,'[6]Změna výdajů'!$M$9:$N$208,2,0))</f>
        <v>0</v>
      </c>
      <c r="X13" s="127">
        <f t="shared" si="6"/>
        <v>60000</v>
      </c>
      <c r="Y13" s="224">
        <f>IF(ISNA(VLOOKUP($B13,'[7]Změna výdajů'!$M$9:$N$208,2,0)),0,VLOOKUP($B13,'[7]Změna výdajů'!$M$9:$N$208,2,0))</f>
        <v>0</v>
      </c>
      <c r="Z13" s="127">
        <f t="shared" si="7"/>
        <v>60000</v>
      </c>
      <c r="AA13" s="224">
        <f>IF(ISNA(VLOOKUP($B13,'[8]Změna výdajů'!$M$9:$N$208,2,0)),0,VLOOKUP($B13,'[8]Změna výdajů'!$M$9:$N$208,2,0))</f>
        <v>0</v>
      </c>
      <c r="AB13" s="127">
        <f t="shared" si="8"/>
        <v>60000</v>
      </c>
      <c r="AC13" s="224">
        <f>IF(ISNA(VLOOKUP($B13,'[9]Změna výdajů'!$M$9:$N$208,2,0)),0,VLOOKUP($B13,'[9]Změna výdajů'!$M$9:$N$208,2,0))</f>
        <v>0</v>
      </c>
      <c r="AD13" s="127">
        <f t="shared" si="9"/>
        <v>60000</v>
      </c>
      <c r="AE13" s="224">
        <f>IF(ISNA(VLOOKUP($B13,'[10]Změna výdajů'!$M$9:$N$208,2,0)),0,VLOOKUP($B13,'[10]Změna výdajů'!$M$9:$N$208,2,0))</f>
        <v>0</v>
      </c>
      <c r="AF13" s="127">
        <f t="shared" si="10"/>
        <v>60000</v>
      </c>
    </row>
    <row r="14" spans="1:32" ht="12.75">
      <c r="A14" s="124">
        <f t="shared" si="11"/>
        <v>16</v>
      </c>
      <c r="B14" s="125">
        <f>INDEX(Výdaje!$1:$10000,1,A14)</f>
        <v>3329</v>
      </c>
      <c r="C14" s="16" t="str">
        <f>INDEX(Výdaje!$1:$10000,2,A14)</f>
        <v>Program obnovy místních částí</v>
      </c>
      <c r="D14" s="126">
        <f>INDEX(Výdaje!$1:$10000,55,A14)</f>
        <v>50000</v>
      </c>
      <c r="E14" s="197">
        <f>INDEX(Výdaje!$1:$10000,66,A14)</f>
        <v>0</v>
      </c>
      <c r="F14" s="198">
        <f>INDEX(Výdaje!$1:$10000,67,A14)</f>
        <v>50000</v>
      </c>
      <c r="G14" s="224">
        <f>IF(ISNA(VLOOKUP(B14,'[1]Změna výdajů'!$M$9:$N$208,2,0)),0,VLOOKUP(B14,'[1]Změna výdajů'!$M$9:$N$208,2,0))</f>
        <v>0</v>
      </c>
      <c r="H14" s="127">
        <f t="shared" si="0"/>
        <v>50000</v>
      </c>
      <c r="I14" s="224">
        <f>IF(ISNA(VLOOKUP(B14,'[2]Změna výdajů'!$M$9:$N$208,2,0)),0,VLOOKUP(B14,'[2]Změna výdajů'!$M$9:$N$208,2,0))</f>
        <v>0</v>
      </c>
      <c r="J14" s="127">
        <f t="shared" si="0"/>
        <v>50000</v>
      </c>
      <c r="K14" s="224">
        <f>IF(ISNA(VLOOKUP(B14,'[3]Změna výdajů'!$M$9:$N$208,2,0)),0,VLOOKUP(B14,'[3]Změna výdajů'!$M$9:$N$208,2,0))</f>
        <v>0</v>
      </c>
      <c r="L14" s="127">
        <f t="shared" si="0"/>
        <v>50000</v>
      </c>
      <c r="M14" s="224">
        <f>IF(ISNA(VLOOKUP($B14,'[4]Změna výdajů'!$M$9:$N$208,2,0)),0,VLOOKUP($B14,'[4]Změna výdajů'!$M$9:$N$208,2,0))</f>
        <v>0</v>
      </c>
      <c r="N14" s="127">
        <f t="shared" si="1"/>
        <v>50000</v>
      </c>
      <c r="O14" s="224">
        <f>IF(ISNA(VLOOKUP($B14,'[5]Změna výdajů'!$M$9:$N$208,2,0)),0,VLOOKUP($B14,'[5]Změna výdajů'!$M$9:$N$208,2,0))</f>
        <v>0</v>
      </c>
      <c r="P14" s="127">
        <f t="shared" si="2"/>
        <v>50000</v>
      </c>
      <c r="Q14" s="224">
        <f>IF(ISNA(VLOOKUP(H14,'[6]Změna výdajů'!$M$9:$N$208,2,0)),0,VLOOKUP(H14,'[6]Změna výdajů'!$M$9:$N$208,2,0))</f>
        <v>0</v>
      </c>
      <c r="R14" s="127">
        <f t="shared" si="3"/>
        <v>50000</v>
      </c>
      <c r="S14" s="224">
        <f>IF(ISNA(VLOOKUP(J14,'[7]Změna výdajů'!$M$9:$N$208,2,0)),0,VLOOKUP(J14,'[7]Změna výdajů'!$M$9:$N$208,2,0))</f>
        <v>0</v>
      </c>
      <c r="T14" s="127">
        <f t="shared" si="4"/>
        <v>50000</v>
      </c>
      <c r="U14" s="224">
        <f>IF(ISNA(VLOOKUP(L14,'[8]Změna výdajů'!$M$9:$N$208,2,0)),0,VLOOKUP(L14,'[8]Změna výdajů'!$M$9:$N$208,2,0))</f>
        <v>0</v>
      </c>
      <c r="V14" s="127">
        <f t="shared" si="5"/>
        <v>50000</v>
      </c>
      <c r="W14" s="224">
        <f>IF(ISNA(VLOOKUP($B14,'[6]Změna výdajů'!$M$9:$N$208,2,0)),0,VLOOKUP($B14,'[6]Změna výdajů'!$M$9:$N$208,2,0))</f>
        <v>0</v>
      </c>
      <c r="X14" s="127">
        <f t="shared" si="6"/>
        <v>50000</v>
      </c>
      <c r="Y14" s="224">
        <f>IF(ISNA(VLOOKUP($B14,'[7]Změna výdajů'!$M$9:$N$208,2,0)),0,VLOOKUP($B14,'[7]Změna výdajů'!$M$9:$N$208,2,0))</f>
        <v>0</v>
      </c>
      <c r="Z14" s="127">
        <f t="shared" si="7"/>
        <v>50000</v>
      </c>
      <c r="AA14" s="224">
        <f>IF(ISNA(VLOOKUP($B14,'[8]Změna výdajů'!$M$9:$N$208,2,0)),0,VLOOKUP($B14,'[8]Změna výdajů'!$M$9:$N$208,2,0))</f>
        <v>0</v>
      </c>
      <c r="AB14" s="127">
        <f t="shared" si="8"/>
        <v>50000</v>
      </c>
      <c r="AC14" s="224">
        <f>IF(ISNA(VLOOKUP($B14,'[9]Změna výdajů'!$M$9:$N$208,2,0)),0,VLOOKUP($B14,'[9]Změna výdajů'!$M$9:$N$208,2,0))</f>
        <v>0</v>
      </c>
      <c r="AD14" s="127">
        <f t="shared" si="9"/>
        <v>50000</v>
      </c>
      <c r="AE14" s="224">
        <f>IF(ISNA(VLOOKUP($B14,'[10]Změna výdajů'!$M$9:$N$208,2,0)),0,VLOOKUP($B14,'[10]Změna výdajů'!$M$9:$N$208,2,0))</f>
        <v>0</v>
      </c>
      <c r="AF14" s="127">
        <f t="shared" si="10"/>
        <v>50000</v>
      </c>
    </row>
    <row r="15" spans="1:32" ht="12.75">
      <c r="A15" s="124">
        <f t="shared" si="11"/>
        <v>17</v>
      </c>
      <c r="B15" s="125">
        <f>INDEX(Výdaje!$1:$10000,1,A15)</f>
        <v>3330</v>
      </c>
      <c r="C15" s="16" t="str">
        <f>INDEX(Výdaje!$1:$10000,2,A15)</f>
        <v>Církev</v>
      </c>
      <c r="D15" s="126">
        <f>INDEX(Výdaje!$1:$10000,55,A15)</f>
        <v>100000</v>
      </c>
      <c r="E15" s="197">
        <f>INDEX(Výdaje!$1:$10000,66,A15)</f>
        <v>0</v>
      </c>
      <c r="F15" s="198">
        <f>INDEX(Výdaje!$1:$10000,67,A15)</f>
        <v>100000</v>
      </c>
      <c r="G15" s="224">
        <f>IF(ISNA(VLOOKUP(B15,'[1]Změna výdajů'!$M$9:$N$208,2,0)),0,VLOOKUP(B15,'[1]Změna výdajů'!$M$9:$N$208,2,0))</f>
        <v>0</v>
      </c>
      <c r="H15" s="127">
        <f t="shared" si="0"/>
        <v>100000</v>
      </c>
      <c r="I15" s="224">
        <f>IF(ISNA(VLOOKUP(B15,'[2]Změna výdajů'!$M$9:$N$208,2,0)),0,VLOOKUP(B15,'[2]Změna výdajů'!$M$9:$N$208,2,0))</f>
        <v>0</v>
      </c>
      <c r="J15" s="127">
        <f t="shared" si="0"/>
        <v>100000</v>
      </c>
      <c r="K15" s="224">
        <f>IF(ISNA(VLOOKUP(B15,'[3]Změna výdajů'!$M$9:$N$208,2,0)),0,VLOOKUP(B15,'[3]Změna výdajů'!$M$9:$N$208,2,0))</f>
        <v>0</v>
      </c>
      <c r="L15" s="127">
        <f t="shared" si="0"/>
        <v>100000</v>
      </c>
      <c r="M15" s="224">
        <f>IF(ISNA(VLOOKUP($B15,'[4]Změna výdajů'!$M$9:$N$208,2,0)),0,VLOOKUP($B15,'[4]Změna výdajů'!$M$9:$N$208,2,0))</f>
        <v>0</v>
      </c>
      <c r="N15" s="127">
        <f t="shared" si="1"/>
        <v>100000</v>
      </c>
      <c r="O15" s="224">
        <f>IF(ISNA(VLOOKUP($B15,'[5]Změna výdajů'!$M$9:$N$208,2,0)),0,VLOOKUP($B15,'[5]Změna výdajů'!$M$9:$N$208,2,0))</f>
        <v>0</v>
      </c>
      <c r="P15" s="127">
        <f t="shared" si="2"/>
        <v>100000</v>
      </c>
      <c r="Q15" s="224">
        <f>IF(ISNA(VLOOKUP(H15,'[6]Změna výdajů'!$M$9:$N$208,2,0)),0,VLOOKUP(H15,'[6]Změna výdajů'!$M$9:$N$208,2,0))</f>
        <v>0</v>
      </c>
      <c r="R15" s="127">
        <f t="shared" si="3"/>
        <v>100000</v>
      </c>
      <c r="S15" s="224">
        <f>IF(ISNA(VLOOKUP(J15,'[7]Změna výdajů'!$M$9:$N$208,2,0)),0,VLOOKUP(J15,'[7]Změna výdajů'!$M$9:$N$208,2,0))</f>
        <v>0</v>
      </c>
      <c r="T15" s="127">
        <f t="shared" si="4"/>
        <v>100000</v>
      </c>
      <c r="U15" s="224">
        <f>IF(ISNA(VLOOKUP(L15,'[8]Změna výdajů'!$M$9:$N$208,2,0)),0,VLOOKUP(L15,'[8]Změna výdajů'!$M$9:$N$208,2,0))</f>
        <v>0</v>
      </c>
      <c r="V15" s="127">
        <f t="shared" si="5"/>
        <v>100000</v>
      </c>
      <c r="W15" s="224">
        <f>IF(ISNA(VLOOKUP($B15,'[6]Změna výdajů'!$M$9:$N$208,2,0)),0,VLOOKUP($B15,'[6]Změna výdajů'!$M$9:$N$208,2,0))</f>
        <v>0</v>
      </c>
      <c r="X15" s="127">
        <f t="shared" si="6"/>
        <v>100000</v>
      </c>
      <c r="Y15" s="224">
        <f>IF(ISNA(VLOOKUP($B15,'[7]Změna výdajů'!$M$9:$N$208,2,0)),0,VLOOKUP($B15,'[7]Změna výdajů'!$M$9:$N$208,2,0))</f>
        <v>0</v>
      </c>
      <c r="Z15" s="127">
        <f t="shared" si="7"/>
        <v>100000</v>
      </c>
      <c r="AA15" s="224">
        <f>IF(ISNA(VLOOKUP($B15,'[8]Změna výdajů'!$M$9:$N$208,2,0)),0,VLOOKUP($B15,'[8]Změna výdajů'!$M$9:$N$208,2,0))</f>
        <v>0</v>
      </c>
      <c r="AB15" s="127">
        <f t="shared" si="8"/>
        <v>100000</v>
      </c>
      <c r="AC15" s="224">
        <f>IF(ISNA(VLOOKUP($B15,'[9]Změna výdajů'!$M$9:$N$208,2,0)),0,VLOOKUP($B15,'[9]Změna výdajů'!$M$9:$N$208,2,0))</f>
        <v>0</v>
      </c>
      <c r="AD15" s="127">
        <f t="shared" si="9"/>
        <v>100000</v>
      </c>
      <c r="AE15" s="224">
        <f>IF(ISNA(VLOOKUP($B15,'[10]Změna výdajů'!$M$9:$N$208,2,0)),0,VLOOKUP($B15,'[10]Změna výdajů'!$M$9:$N$208,2,0))</f>
        <v>0</v>
      </c>
      <c r="AF15" s="127">
        <f t="shared" si="10"/>
        <v>100000</v>
      </c>
    </row>
    <row r="16" spans="1:32" ht="12.75">
      <c r="A16" s="124">
        <f t="shared" si="11"/>
        <v>18</v>
      </c>
      <c r="B16" s="125">
        <f>INDEX(Výdaje!$1:$10000,1,A16)</f>
        <v>3399</v>
      </c>
      <c r="C16" s="16" t="str">
        <f>INDEX(Výdaje!$1:$10000,2,A16)</f>
        <v>SPOZ</v>
      </c>
      <c r="D16" s="126">
        <f>INDEX(Výdaje!$1:$10000,55,A16)</f>
        <v>25000</v>
      </c>
      <c r="E16" s="197">
        <f>INDEX(Výdaje!$1:$10000,66,A16)</f>
        <v>0</v>
      </c>
      <c r="F16" s="198">
        <f>INDEX(Výdaje!$1:$10000,67,A16)</f>
        <v>25000</v>
      </c>
      <c r="G16" s="224">
        <f>IF(ISNA(VLOOKUP(B16,'[1]Změna výdajů'!$M$9:$N$208,2,0)),0,VLOOKUP(B16,'[1]Změna výdajů'!$M$9:$N$208,2,0))</f>
        <v>0</v>
      </c>
      <c r="H16" s="127">
        <f t="shared" si="0"/>
        <v>25000</v>
      </c>
      <c r="I16" s="224">
        <f>IF(ISNA(VLOOKUP(B16,'[2]Změna výdajů'!$M$9:$N$208,2,0)),0,VLOOKUP(B16,'[2]Změna výdajů'!$M$9:$N$208,2,0))</f>
        <v>0</v>
      </c>
      <c r="J16" s="127">
        <f t="shared" si="0"/>
        <v>25000</v>
      </c>
      <c r="K16" s="224">
        <f>IF(ISNA(VLOOKUP(B16,'[3]Změna výdajů'!$M$9:$N$208,2,0)),0,VLOOKUP(B16,'[3]Změna výdajů'!$M$9:$N$208,2,0))</f>
        <v>0</v>
      </c>
      <c r="L16" s="127">
        <f t="shared" si="0"/>
        <v>25000</v>
      </c>
      <c r="M16" s="224">
        <f>IF(ISNA(VLOOKUP($B16,'[4]Změna výdajů'!$M$9:$N$208,2,0)),0,VLOOKUP($B16,'[4]Změna výdajů'!$M$9:$N$208,2,0))</f>
        <v>0</v>
      </c>
      <c r="N16" s="127">
        <f t="shared" si="1"/>
        <v>25000</v>
      </c>
      <c r="O16" s="224">
        <f>IF(ISNA(VLOOKUP($B16,'[5]Změna výdajů'!$M$9:$N$208,2,0)),0,VLOOKUP($B16,'[5]Změna výdajů'!$M$9:$N$208,2,0))</f>
        <v>0</v>
      </c>
      <c r="P16" s="127">
        <f t="shared" si="2"/>
        <v>25000</v>
      </c>
      <c r="Q16" s="224">
        <f>IF(ISNA(VLOOKUP(H16,'[6]Změna výdajů'!$M$9:$N$208,2,0)),0,VLOOKUP(H16,'[6]Změna výdajů'!$M$9:$N$208,2,0))</f>
        <v>0</v>
      </c>
      <c r="R16" s="127">
        <f t="shared" si="3"/>
        <v>25000</v>
      </c>
      <c r="S16" s="224">
        <f>IF(ISNA(VLOOKUP(J16,'[7]Změna výdajů'!$M$9:$N$208,2,0)),0,VLOOKUP(J16,'[7]Změna výdajů'!$M$9:$N$208,2,0))</f>
        <v>0</v>
      </c>
      <c r="T16" s="127">
        <f t="shared" si="4"/>
        <v>25000</v>
      </c>
      <c r="U16" s="224">
        <f>IF(ISNA(VLOOKUP(L16,'[8]Změna výdajů'!$M$9:$N$208,2,0)),0,VLOOKUP(L16,'[8]Změna výdajů'!$M$9:$N$208,2,0))</f>
        <v>0</v>
      </c>
      <c r="V16" s="127">
        <f t="shared" si="5"/>
        <v>25000</v>
      </c>
      <c r="W16" s="224">
        <f>IF(ISNA(VLOOKUP($B16,'[6]Změna výdajů'!$M$9:$N$208,2,0)),0,VLOOKUP($B16,'[6]Změna výdajů'!$M$9:$N$208,2,0))</f>
        <v>0</v>
      </c>
      <c r="X16" s="127">
        <f t="shared" si="6"/>
        <v>25000</v>
      </c>
      <c r="Y16" s="224">
        <f>IF(ISNA(VLOOKUP($B16,'[7]Změna výdajů'!$M$9:$N$208,2,0)),0,VLOOKUP($B16,'[7]Změna výdajů'!$M$9:$N$208,2,0))</f>
        <v>0</v>
      </c>
      <c r="Z16" s="127">
        <f t="shared" si="7"/>
        <v>25000</v>
      </c>
      <c r="AA16" s="224">
        <f>IF(ISNA(VLOOKUP($B16,'[8]Změna výdajů'!$M$9:$N$208,2,0)),0,VLOOKUP($B16,'[8]Změna výdajů'!$M$9:$N$208,2,0))</f>
        <v>0</v>
      </c>
      <c r="AB16" s="127">
        <f t="shared" si="8"/>
        <v>25000</v>
      </c>
      <c r="AC16" s="224">
        <f>IF(ISNA(VLOOKUP($B16,'[9]Změna výdajů'!$M$9:$N$208,2,0)),0,VLOOKUP($B16,'[9]Změna výdajů'!$M$9:$N$208,2,0))</f>
        <v>0</v>
      </c>
      <c r="AD16" s="127">
        <f t="shared" si="9"/>
        <v>25000</v>
      </c>
      <c r="AE16" s="224">
        <f>IF(ISNA(VLOOKUP($B16,'[10]Změna výdajů'!$M$9:$N$208,2,0)),0,VLOOKUP($B16,'[10]Změna výdajů'!$M$9:$N$208,2,0))</f>
        <v>0</v>
      </c>
      <c r="AF16" s="127">
        <f t="shared" si="10"/>
        <v>25000</v>
      </c>
    </row>
    <row r="17" spans="1:32" ht="12.75">
      <c r="A17" s="124">
        <f t="shared" si="11"/>
        <v>19</v>
      </c>
      <c r="B17" s="125">
        <f>INDEX(Výdaje!$1:$10000,1,A17)</f>
        <v>3412</v>
      </c>
      <c r="C17" s="16" t="str">
        <f>INDEX(Výdaje!$1:$10000,2,A17)</f>
        <v>Sport</v>
      </c>
      <c r="D17" s="126">
        <f>INDEX(Výdaje!$1:$10000,55,A17)</f>
        <v>105000</v>
      </c>
      <c r="E17" s="197">
        <f>INDEX(Výdaje!$1:$10000,66,A17)</f>
        <v>0</v>
      </c>
      <c r="F17" s="198">
        <f>INDEX(Výdaje!$1:$10000,67,A17)</f>
        <v>105000</v>
      </c>
      <c r="G17" s="224">
        <f>IF(ISNA(VLOOKUP(B17,'[1]Změna výdajů'!$M$9:$N$208,2,0)),0,VLOOKUP(B17,'[1]Změna výdajů'!$M$9:$N$208,2,0))</f>
        <v>0</v>
      </c>
      <c r="H17" s="127">
        <f t="shared" si="0"/>
        <v>105000</v>
      </c>
      <c r="I17" s="224">
        <f>IF(ISNA(VLOOKUP(B17,'[2]Změna výdajů'!$M$9:$N$208,2,0)),0,VLOOKUP(B17,'[2]Změna výdajů'!$M$9:$N$208,2,0))</f>
        <v>0</v>
      </c>
      <c r="J17" s="127">
        <f t="shared" si="0"/>
        <v>105000</v>
      </c>
      <c r="K17" s="224">
        <f>IF(ISNA(VLOOKUP(B17,'[3]Změna výdajů'!$M$9:$N$208,2,0)),0,VLOOKUP(B17,'[3]Změna výdajů'!$M$9:$N$208,2,0))</f>
        <v>0</v>
      </c>
      <c r="L17" s="127">
        <f t="shared" si="0"/>
        <v>105000</v>
      </c>
      <c r="M17" s="224">
        <f>IF(ISNA(VLOOKUP($B17,'[4]Změna výdajů'!$M$9:$N$208,2,0)),0,VLOOKUP($B17,'[4]Změna výdajů'!$M$9:$N$208,2,0))</f>
        <v>0</v>
      </c>
      <c r="N17" s="127">
        <f t="shared" si="1"/>
        <v>105000</v>
      </c>
      <c r="O17" s="224">
        <f>IF(ISNA(VLOOKUP($B17,'[5]Změna výdajů'!$M$9:$N$208,2,0)),0,VLOOKUP($B17,'[5]Změna výdajů'!$M$9:$N$208,2,0))</f>
        <v>0</v>
      </c>
      <c r="P17" s="127">
        <f t="shared" si="2"/>
        <v>105000</v>
      </c>
      <c r="Q17" s="224">
        <f>IF(ISNA(VLOOKUP(H17,'[6]Změna výdajů'!$M$9:$N$208,2,0)),0,VLOOKUP(H17,'[6]Změna výdajů'!$M$9:$N$208,2,0))</f>
        <v>0</v>
      </c>
      <c r="R17" s="127">
        <f t="shared" si="3"/>
        <v>105000</v>
      </c>
      <c r="S17" s="224">
        <f>IF(ISNA(VLOOKUP(J17,'[7]Změna výdajů'!$M$9:$N$208,2,0)),0,VLOOKUP(J17,'[7]Změna výdajů'!$M$9:$N$208,2,0))</f>
        <v>0</v>
      </c>
      <c r="T17" s="127">
        <f t="shared" si="4"/>
        <v>105000</v>
      </c>
      <c r="U17" s="224">
        <f>IF(ISNA(VLOOKUP(L17,'[8]Změna výdajů'!$M$9:$N$208,2,0)),0,VLOOKUP(L17,'[8]Změna výdajů'!$M$9:$N$208,2,0))</f>
        <v>0</v>
      </c>
      <c r="V17" s="127">
        <f t="shared" si="5"/>
        <v>105000</v>
      </c>
      <c r="W17" s="224">
        <f>IF(ISNA(VLOOKUP($B17,'[6]Změna výdajů'!$M$9:$N$208,2,0)),0,VLOOKUP($B17,'[6]Změna výdajů'!$M$9:$N$208,2,0))</f>
        <v>0</v>
      </c>
      <c r="X17" s="127">
        <f t="shared" si="6"/>
        <v>105000</v>
      </c>
      <c r="Y17" s="224">
        <f>IF(ISNA(VLOOKUP($B17,'[7]Změna výdajů'!$M$9:$N$208,2,0)),0,VLOOKUP($B17,'[7]Změna výdajů'!$M$9:$N$208,2,0))</f>
        <v>0</v>
      </c>
      <c r="Z17" s="127">
        <f t="shared" si="7"/>
        <v>105000</v>
      </c>
      <c r="AA17" s="224">
        <f>IF(ISNA(VLOOKUP($B17,'[8]Změna výdajů'!$M$9:$N$208,2,0)),0,VLOOKUP($B17,'[8]Změna výdajů'!$M$9:$N$208,2,0))</f>
        <v>0</v>
      </c>
      <c r="AB17" s="127">
        <f t="shared" si="8"/>
        <v>105000</v>
      </c>
      <c r="AC17" s="224">
        <f>IF(ISNA(VLOOKUP($B17,'[9]Změna výdajů'!$M$9:$N$208,2,0)),0,VLOOKUP($B17,'[9]Změna výdajů'!$M$9:$N$208,2,0))</f>
        <v>0</v>
      </c>
      <c r="AD17" s="127">
        <f t="shared" si="9"/>
        <v>105000</v>
      </c>
      <c r="AE17" s="224">
        <f>IF(ISNA(VLOOKUP($B17,'[10]Změna výdajů'!$M$9:$N$208,2,0)),0,VLOOKUP($B17,'[10]Změna výdajů'!$M$9:$N$208,2,0))</f>
        <v>0</v>
      </c>
      <c r="AF17" s="127">
        <f t="shared" si="10"/>
        <v>105000</v>
      </c>
    </row>
    <row r="18" spans="1:32" ht="12.75">
      <c r="A18" s="124">
        <f t="shared" si="11"/>
        <v>20</v>
      </c>
      <c r="B18" s="125">
        <f>INDEX(Výdaje!$1:$10000,1,A18)</f>
        <v>3421</v>
      </c>
      <c r="C18" s="16" t="str">
        <f>INDEX(Výdaje!$1:$10000,2,A18)</f>
        <v>Klubovna</v>
      </c>
      <c r="D18" s="126">
        <f>INDEX(Výdaje!$1:$10000,55,A18)</f>
        <v>5000</v>
      </c>
      <c r="E18" s="197">
        <f>INDEX(Výdaje!$1:$10000,66,A18)</f>
        <v>0</v>
      </c>
      <c r="F18" s="198">
        <f>INDEX(Výdaje!$1:$10000,67,A18)</f>
        <v>5000</v>
      </c>
      <c r="G18" s="224">
        <f>IF(ISNA(VLOOKUP(B18,'[1]Změna výdajů'!$M$9:$N$208,2,0)),0,VLOOKUP(B18,'[1]Změna výdajů'!$M$9:$N$208,2,0))</f>
        <v>0</v>
      </c>
      <c r="H18" s="127">
        <f t="shared" si="0"/>
        <v>5000</v>
      </c>
      <c r="I18" s="224">
        <f>IF(ISNA(VLOOKUP(B18,'[2]Změna výdajů'!$M$9:$N$208,2,0)),0,VLOOKUP(B18,'[2]Změna výdajů'!$M$9:$N$208,2,0))</f>
        <v>0</v>
      </c>
      <c r="J18" s="127">
        <f t="shared" si="0"/>
        <v>5000</v>
      </c>
      <c r="K18" s="224">
        <f>IF(ISNA(VLOOKUP(B18,'[3]Změna výdajů'!$M$9:$N$208,2,0)),0,VLOOKUP(B18,'[3]Změna výdajů'!$M$9:$N$208,2,0))</f>
        <v>0</v>
      </c>
      <c r="L18" s="127">
        <f t="shared" si="0"/>
        <v>5000</v>
      </c>
      <c r="M18" s="224">
        <f>IF(ISNA(VLOOKUP($B18,'[4]Změna výdajů'!$M$9:$N$208,2,0)),0,VLOOKUP($B18,'[4]Změna výdajů'!$M$9:$N$208,2,0))</f>
        <v>0</v>
      </c>
      <c r="N18" s="127">
        <f t="shared" si="1"/>
        <v>5000</v>
      </c>
      <c r="O18" s="224">
        <f>IF(ISNA(VLOOKUP($B18,'[5]Změna výdajů'!$M$9:$N$208,2,0)),0,VLOOKUP($B18,'[5]Změna výdajů'!$M$9:$N$208,2,0))</f>
        <v>0</v>
      </c>
      <c r="P18" s="127">
        <f t="shared" si="2"/>
        <v>5000</v>
      </c>
      <c r="Q18" s="224">
        <f>IF(ISNA(VLOOKUP(H18,'[6]Změna výdajů'!$M$9:$N$208,2,0)),0,VLOOKUP(H18,'[6]Změna výdajů'!$M$9:$N$208,2,0))</f>
        <v>0</v>
      </c>
      <c r="R18" s="127">
        <f t="shared" si="3"/>
        <v>5000</v>
      </c>
      <c r="S18" s="224">
        <f>IF(ISNA(VLOOKUP(J18,'[7]Změna výdajů'!$M$9:$N$208,2,0)),0,VLOOKUP(J18,'[7]Změna výdajů'!$M$9:$N$208,2,0))</f>
        <v>0</v>
      </c>
      <c r="T18" s="127">
        <f t="shared" si="4"/>
        <v>5000</v>
      </c>
      <c r="U18" s="224">
        <f>IF(ISNA(VLOOKUP(L18,'[8]Změna výdajů'!$M$9:$N$208,2,0)),0,VLOOKUP(L18,'[8]Změna výdajů'!$M$9:$N$208,2,0))</f>
        <v>0</v>
      </c>
      <c r="V18" s="127">
        <f t="shared" si="5"/>
        <v>5000</v>
      </c>
      <c r="W18" s="224">
        <f>IF(ISNA(VLOOKUP($B18,'[6]Změna výdajů'!$M$9:$N$208,2,0)),0,VLOOKUP($B18,'[6]Změna výdajů'!$M$9:$N$208,2,0))</f>
        <v>0</v>
      </c>
      <c r="X18" s="127">
        <f t="shared" si="6"/>
        <v>5000</v>
      </c>
      <c r="Y18" s="224">
        <f>IF(ISNA(VLOOKUP($B18,'[7]Změna výdajů'!$M$9:$N$208,2,0)),0,VLOOKUP($B18,'[7]Změna výdajů'!$M$9:$N$208,2,0))</f>
        <v>0</v>
      </c>
      <c r="Z18" s="127">
        <f t="shared" si="7"/>
        <v>5000</v>
      </c>
      <c r="AA18" s="224">
        <f>IF(ISNA(VLOOKUP($B18,'[8]Změna výdajů'!$M$9:$N$208,2,0)),0,VLOOKUP($B18,'[8]Změna výdajů'!$M$9:$N$208,2,0))</f>
        <v>0</v>
      </c>
      <c r="AB18" s="127">
        <f t="shared" si="8"/>
        <v>5000</v>
      </c>
      <c r="AC18" s="224">
        <f>IF(ISNA(VLOOKUP($B18,'[9]Změna výdajů'!$M$9:$N$208,2,0)),0,VLOOKUP($B18,'[9]Změna výdajů'!$M$9:$N$208,2,0))</f>
        <v>0</v>
      </c>
      <c r="AD18" s="127">
        <f t="shared" si="9"/>
        <v>5000</v>
      </c>
      <c r="AE18" s="224">
        <f>IF(ISNA(VLOOKUP($B18,'[10]Změna výdajů'!$M$9:$N$208,2,0)),0,VLOOKUP($B18,'[10]Změna výdajů'!$M$9:$N$208,2,0))</f>
        <v>0</v>
      </c>
      <c r="AF18" s="127">
        <f t="shared" si="10"/>
        <v>5000</v>
      </c>
    </row>
    <row r="19" spans="1:32" ht="12.75">
      <c r="A19" s="124">
        <f t="shared" si="11"/>
        <v>21</v>
      </c>
      <c r="B19" s="125">
        <f>INDEX(Výdaje!$1:$10000,1,A19)</f>
        <v>3519</v>
      </c>
      <c r="C19" s="16" t="str">
        <f>INDEX(Výdaje!$1:$10000,2,A19)</f>
        <v>Zdr. stř.</v>
      </c>
      <c r="D19" s="126">
        <f>INDEX(Výdaje!$1:$10000,55,A19)</f>
        <v>38000</v>
      </c>
      <c r="E19" s="197">
        <f>INDEX(Výdaje!$1:$10000,66,A19)</f>
        <v>0</v>
      </c>
      <c r="F19" s="198">
        <f>INDEX(Výdaje!$1:$10000,67,A19)</f>
        <v>38000</v>
      </c>
      <c r="G19" s="224">
        <f>IF(ISNA(VLOOKUP(B19,'[1]Změna výdajů'!$M$9:$N$208,2,0)),0,VLOOKUP(B19,'[1]Změna výdajů'!$M$9:$N$208,2,0))</f>
        <v>0</v>
      </c>
      <c r="H19" s="127">
        <f t="shared" si="0"/>
        <v>38000</v>
      </c>
      <c r="I19" s="224">
        <f>IF(ISNA(VLOOKUP(B19,'[2]Změna výdajů'!$M$9:$N$208,2,0)),0,VLOOKUP(B19,'[2]Změna výdajů'!$M$9:$N$208,2,0))</f>
        <v>0</v>
      </c>
      <c r="J19" s="127">
        <f t="shared" si="0"/>
        <v>38000</v>
      </c>
      <c r="K19" s="224">
        <f>IF(ISNA(VLOOKUP(B19,'[3]Změna výdajů'!$M$9:$N$208,2,0)),0,VLOOKUP(B19,'[3]Změna výdajů'!$M$9:$N$208,2,0))</f>
        <v>0</v>
      </c>
      <c r="L19" s="127">
        <f t="shared" si="0"/>
        <v>38000</v>
      </c>
      <c r="M19" s="224">
        <f>IF(ISNA(VLOOKUP($B19,'[4]Změna výdajů'!$M$9:$N$208,2,0)),0,VLOOKUP($B19,'[4]Změna výdajů'!$M$9:$N$208,2,0))</f>
        <v>0</v>
      </c>
      <c r="N19" s="127">
        <f t="shared" si="1"/>
        <v>38000</v>
      </c>
      <c r="O19" s="224">
        <f>IF(ISNA(VLOOKUP($B19,'[5]Změna výdajů'!$M$9:$N$208,2,0)),0,VLOOKUP($B19,'[5]Změna výdajů'!$M$9:$N$208,2,0))</f>
        <v>0</v>
      </c>
      <c r="P19" s="127">
        <f t="shared" si="2"/>
        <v>38000</v>
      </c>
      <c r="Q19" s="224">
        <f>IF(ISNA(VLOOKUP(H19,'[6]Změna výdajů'!$M$9:$N$208,2,0)),0,VLOOKUP(H19,'[6]Změna výdajů'!$M$9:$N$208,2,0))</f>
        <v>0</v>
      </c>
      <c r="R19" s="127">
        <f t="shared" si="3"/>
        <v>38000</v>
      </c>
      <c r="S19" s="224">
        <f>IF(ISNA(VLOOKUP(J19,'[7]Změna výdajů'!$M$9:$N$208,2,0)),0,VLOOKUP(J19,'[7]Změna výdajů'!$M$9:$N$208,2,0))</f>
        <v>0</v>
      </c>
      <c r="T19" s="127">
        <f t="shared" si="4"/>
        <v>38000</v>
      </c>
      <c r="U19" s="224">
        <f>IF(ISNA(VLOOKUP(L19,'[8]Změna výdajů'!$M$9:$N$208,2,0)),0,VLOOKUP(L19,'[8]Změna výdajů'!$M$9:$N$208,2,0))</f>
        <v>0</v>
      </c>
      <c r="V19" s="127">
        <f t="shared" si="5"/>
        <v>38000</v>
      </c>
      <c r="W19" s="224">
        <f>IF(ISNA(VLOOKUP($B19,'[6]Změna výdajů'!$M$9:$N$208,2,0)),0,VLOOKUP($B19,'[6]Změna výdajů'!$M$9:$N$208,2,0))</f>
        <v>0</v>
      </c>
      <c r="X19" s="127">
        <f t="shared" si="6"/>
        <v>38000</v>
      </c>
      <c r="Y19" s="224">
        <f>IF(ISNA(VLOOKUP($B19,'[7]Změna výdajů'!$M$9:$N$208,2,0)),0,VLOOKUP($B19,'[7]Změna výdajů'!$M$9:$N$208,2,0))</f>
        <v>0</v>
      </c>
      <c r="Z19" s="127">
        <f t="shared" si="7"/>
        <v>38000</v>
      </c>
      <c r="AA19" s="224">
        <f>IF(ISNA(VLOOKUP($B19,'[8]Změna výdajů'!$M$9:$N$208,2,0)),0,VLOOKUP($B19,'[8]Změna výdajů'!$M$9:$N$208,2,0))</f>
        <v>0</v>
      </c>
      <c r="AB19" s="127">
        <f t="shared" si="8"/>
        <v>38000</v>
      </c>
      <c r="AC19" s="224">
        <f>IF(ISNA(VLOOKUP($B19,'[9]Změna výdajů'!$M$9:$N$208,2,0)),0,VLOOKUP($B19,'[9]Změna výdajů'!$M$9:$N$208,2,0))</f>
        <v>0</v>
      </c>
      <c r="AD19" s="127">
        <f t="shared" si="9"/>
        <v>38000</v>
      </c>
      <c r="AE19" s="224">
        <f>IF(ISNA(VLOOKUP($B19,'[10]Změna výdajů'!$M$9:$N$208,2,0)),0,VLOOKUP($B19,'[10]Změna výdajů'!$M$9:$N$208,2,0))</f>
        <v>0</v>
      </c>
      <c r="AF19" s="127">
        <f t="shared" si="10"/>
        <v>38000</v>
      </c>
    </row>
    <row r="20" spans="1:32" ht="12.75">
      <c r="A20" s="124">
        <f t="shared" si="11"/>
        <v>22</v>
      </c>
      <c r="B20" s="125">
        <f>INDEX(Výdaje!$1:$10000,1,A20)</f>
        <v>3612</v>
      </c>
      <c r="C20" s="16" t="str">
        <f>INDEX(Výdaje!$1:$10000,2,A20)</f>
        <v>Byty</v>
      </c>
      <c r="D20" s="126">
        <f>INDEX(Výdaje!$1:$10000,55,A20)</f>
        <v>419000</v>
      </c>
      <c r="E20" s="197">
        <f>INDEX(Výdaje!$1:$10000,66,A20)</f>
        <v>0</v>
      </c>
      <c r="F20" s="198">
        <f>INDEX(Výdaje!$1:$10000,67,A20)</f>
        <v>419000</v>
      </c>
      <c r="G20" s="224">
        <f>IF(ISNA(VLOOKUP(B20,'[1]Změna výdajů'!$M$9:$N$208,2,0)),0,VLOOKUP(B20,'[1]Změna výdajů'!$M$9:$N$208,2,0))</f>
        <v>0</v>
      </c>
      <c r="H20" s="127">
        <f t="shared" si="0"/>
        <v>419000</v>
      </c>
      <c r="I20" s="224">
        <f>IF(ISNA(VLOOKUP(B20,'[2]Změna výdajů'!$M$9:$N$208,2,0)),0,VLOOKUP(B20,'[2]Změna výdajů'!$M$9:$N$208,2,0))</f>
        <v>0</v>
      </c>
      <c r="J20" s="127">
        <f t="shared" si="0"/>
        <v>419000</v>
      </c>
      <c r="K20" s="224">
        <f>IF(ISNA(VLOOKUP(B20,'[3]Změna výdajů'!$M$9:$N$208,2,0)),0,VLOOKUP(B20,'[3]Změna výdajů'!$M$9:$N$208,2,0))</f>
        <v>0</v>
      </c>
      <c r="L20" s="127">
        <f t="shared" si="0"/>
        <v>419000</v>
      </c>
      <c r="M20" s="224">
        <f>IF(ISNA(VLOOKUP($B20,'[4]Změna výdajů'!$M$9:$N$208,2,0)),0,VLOOKUP($B20,'[4]Změna výdajů'!$M$9:$N$208,2,0))</f>
        <v>0</v>
      </c>
      <c r="N20" s="127">
        <f t="shared" si="1"/>
        <v>419000</v>
      </c>
      <c r="O20" s="224">
        <f>IF(ISNA(VLOOKUP($B20,'[5]Změna výdajů'!$M$9:$N$208,2,0)),0,VLOOKUP($B20,'[5]Změna výdajů'!$M$9:$N$208,2,0))</f>
        <v>0</v>
      </c>
      <c r="P20" s="127">
        <f t="shared" si="2"/>
        <v>419000</v>
      </c>
      <c r="Q20" s="224">
        <f>IF(ISNA(VLOOKUP(H20,'[6]Změna výdajů'!$M$9:$N$208,2,0)),0,VLOOKUP(H20,'[6]Změna výdajů'!$M$9:$N$208,2,0))</f>
        <v>0</v>
      </c>
      <c r="R20" s="127">
        <f t="shared" si="3"/>
        <v>419000</v>
      </c>
      <c r="S20" s="224">
        <f>IF(ISNA(VLOOKUP(J20,'[7]Změna výdajů'!$M$9:$N$208,2,0)),0,VLOOKUP(J20,'[7]Změna výdajů'!$M$9:$N$208,2,0))</f>
        <v>0</v>
      </c>
      <c r="T20" s="127">
        <f t="shared" si="4"/>
        <v>419000</v>
      </c>
      <c r="U20" s="224">
        <f>IF(ISNA(VLOOKUP(L20,'[8]Změna výdajů'!$M$9:$N$208,2,0)),0,VLOOKUP(L20,'[8]Změna výdajů'!$M$9:$N$208,2,0))</f>
        <v>0</v>
      </c>
      <c r="V20" s="127">
        <f t="shared" si="5"/>
        <v>419000</v>
      </c>
      <c r="W20" s="224">
        <f>IF(ISNA(VLOOKUP($B20,'[6]Změna výdajů'!$M$9:$N$208,2,0)),0,VLOOKUP($B20,'[6]Změna výdajů'!$M$9:$N$208,2,0))</f>
        <v>0</v>
      </c>
      <c r="X20" s="127">
        <f t="shared" si="6"/>
        <v>419000</v>
      </c>
      <c r="Y20" s="224">
        <f>IF(ISNA(VLOOKUP($B20,'[7]Změna výdajů'!$M$9:$N$208,2,0)),0,VLOOKUP($B20,'[7]Změna výdajů'!$M$9:$N$208,2,0))</f>
        <v>0</v>
      </c>
      <c r="Z20" s="127">
        <f t="shared" si="7"/>
        <v>419000</v>
      </c>
      <c r="AA20" s="224">
        <f>IF(ISNA(VLOOKUP($B20,'[8]Změna výdajů'!$M$9:$N$208,2,0)),0,VLOOKUP($B20,'[8]Změna výdajů'!$M$9:$N$208,2,0))</f>
        <v>0</v>
      </c>
      <c r="AB20" s="127">
        <f t="shared" si="8"/>
        <v>419000</v>
      </c>
      <c r="AC20" s="224">
        <f>IF(ISNA(VLOOKUP($B20,'[9]Změna výdajů'!$M$9:$N$208,2,0)),0,VLOOKUP($B20,'[9]Změna výdajů'!$M$9:$N$208,2,0))</f>
        <v>0</v>
      </c>
      <c r="AD20" s="127">
        <f t="shared" si="9"/>
        <v>419000</v>
      </c>
      <c r="AE20" s="224">
        <f>IF(ISNA(VLOOKUP($B20,'[10]Změna výdajů'!$M$9:$N$208,2,0)),0,VLOOKUP($B20,'[10]Změna výdajů'!$M$9:$N$208,2,0))</f>
        <v>0</v>
      </c>
      <c r="AF20" s="127">
        <f t="shared" si="10"/>
        <v>419000</v>
      </c>
    </row>
    <row r="21" spans="1:32" ht="12.75">
      <c r="A21" s="124">
        <f t="shared" si="11"/>
        <v>23</v>
      </c>
      <c r="B21" s="125">
        <f>INDEX(Výdaje!$1:$10000,1,A21)</f>
        <v>3631</v>
      </c>
      <c r="C21" s="16" t="str">
        <f>INDEX(Výdaje!$1:$10000,2,A21)</f>
        <v>Veřejné osvětlení</v>
      </c>
      <c r="D21" s="126">
        <f>INDEX(Výdaje!$1:$10000,55,A21)</f>
        <v>220000</v>
      </c>
      <c r="E21" s="197">
        <f>INDEX(Výdaje!$1:$10000,66,A21)</f>
        <v>0</v>
      </c>
      <c r="F21" s="198">
        <f>INDEX(Výdaje!$1:$10000,67,A21)</f>
        <v>220000</v>
      </c>
      <c r="G21" s="224">
        <f>IF(ISNA(VLOOKUP(B21,'[1]Změna výdajů'!$M$9:$N$208,2,0)),0,VLOOKUP(B21,'[1]Změna výdajů'!$M$9:$N$208,2,0))</f>
        <v>0</v>
      </c>
      <c r="H21" s="127">
        <f t="shared" si="0"/>
        <v>220000</v>
      </c>
      <c r="I21" s="224">
        <f>IF(ISNA(VLOOKUP(B21,'[2]Změna výdajů'!$M$9:$N$208,2,0)),0,VLOOKUP(B21,'[2]Změna výdajů'!$M$9:$N$208,2,0))</f>
        <v>0</v>
      </c>
      <c r="J21" s="127">
        <f t="shared" si="0"/>
        <v>220000</v>
      </c>
      <c r="K21" s="224">
        <f>IF(ISNA(VLOOKUP(B21,'[3]Změna výdajů'!$M$9:$N$208,2,0)),0,VLOOKUP(B21,'[3]Změna výdajů'!$M$9:$N$208,2,0))</f>
        <v>0</v>
      </c>
      <c r="L21" s="127">
        <f t="shared" si="0"/>
        <v>220000</v>
      </c>
      <c r="M21" s="224">
        <f>IF(ISNA(VLOOKUP($B21,'[4]Změna výdajů'!$M$9:$N$208,2,0)),0,VLOOKUP($B21,'[4]Změna výdajů'!$M$9:$N$208,2,0))</f>
        <v>0</v>
      </c>
      <c r="N21" s="127">
        <f t="shared" si="1"/>
        <v>220000</v>
      </c>
      <c r="O21" s="224">
        <f>IF(ISNA(VLOOKUP($B21,'[5]Změna výdajů'!$M$9:$N$208,2,0)),0,VLOOKUP($B21,'[5]Změna výdajů'!$M$9:$N$208,2,0))</f>
        <v>0</v>
      </c>
      <c r="P21" s="127">
        <f t="shared" si="2"/>
        <v>220000</v>
      </c>
      <c r="Q21" s="224">
        <f>IF(ISNA(VLOOKUP(H21,'[6]Změna výdajů'!$M$9:$N$208,2,0)),0,VLOOKUP(H21,'[6]Změna výdajů'!$M$9:$N$208,2,0))</f>
        <v>0</v>
      </c>
      <c r="R21" s="127">
        <f t="shared" si="3"/>
        <v>220000</v>
      </c>
      <c r="S21" s="224">
        <f>IF(ISNA(VLOOKUP(J21,'[7]Změna výdajů'!$M$9:$N$208,2,0)),0,VLOOKUP(J21,'[7]Změna výdajů'!$M$9:$N$208,2,0))</f>
        <v>0</v>
      </c>
      <c r="T21" s="127">
        <f t="shared" si="4"/>
        <v>220000</v>
      </c>
      <c r="U21" s="224">
        <f>IF(ISNA(VLOOKUP(L21,'[8]Změna výdajů'!$M$9:$N$208,2,0)),0,VLOOKUP(L21,'[8]Změna výdajů'!$M$9:$N$208,2,0))</f>
        <v>0</v>
      </c>
      <c r="V21" s="127">
        <f t="shared" si="5"/>
        <v>220000</v>
      </c>
      <c r="W21" s="224">
        <f>IF(ISNA(VLOOKUP($B21,'[6]Změna výdajů'!$M$9:$N$208,2,0)),0,VLOOKUP($B21,'[6]Změna výdajů'!$M$9:$N$208,2,0))</f>
        <v>0</v>
      </c>
      <c r="X21" s="127">
        <f t="shared" si="6"/>
        <v>220000</v>
      </c>
      <c r="Y21" s="224">
        <f>IF(ISNA(VLOOKUP($B21,'[7]Změna výdajů'!$M$9:$N$208,2,0)),0,VLOOKUP($B21,'[7]Změna výdajů'!$M$9:$N$208,2,0))</f>
        <v>0</v>
      </c>
      <c r="Z21" s="127">
        <f t="shared" si="7"/>
        <v>220000</v>
      </c>
      <c r="AA21" s="224">
        <f>IF(ISNA(VLOOKUP($B21,'[8]Změna výdajů'!$M$9:$N$208,2,0)),0,VLOOKUP($B21,'[8]Změna výdajů'!$M$9:$N$208,2,0))</f>
        <v>0</v>
      </c>
      <c r="AB21" s="127">
        <f t="shared" si="8"/>
        <v>220000</v>
      </c>
      <c r="AC21" s="224">
        <f>IF(ISNA(VLOOKUP($B21,'[9]Změna výdajů'!$M$9:$N$208,2,0)),0,VLOOKUP($B21,'[9]Změna výdajů'!$M$9:$N$208,2,0))</f>
        <v>0</v>
      </c>
      <c r="AD21" s="127">
        <f t="shared" si="9"/>
        <v>220000</v>
      </c>
      <c r="AE21" s="224">
        <f>IF(ISNA(VLOOKUP($B21,'[10]Změna výdajů'!$M$9:$N$208,2,0)),0,VLOOKUP($B21,'[10]Změna výdajů'!$M$9:$N$208,2,0))</f>
        <v>0</v>
      </c>
      <c r="AF21" s="127">
        <f t="shared" si="10"/>
        <v>220000</v>
      </c>
    </row>
    <row r="22" spans="1:32" ht="12.75">
      <c r="A22" s="124">
        <f t="shared" si="11"/>
        <v>24</v>
      </c>
      <c r="B22" s="125">
        <f>INDEX(Výdaje!$1:$10000,1,A22)</f>
        <v>3632</v>
      </c>
      <c r="C22" s="16" t="str">
        <f>INDEX(Výdaje!$1:$10000,2,A22)</f>
        <v>Hřbitov</v>
      </c>
      <c r="D22" s="126">
        <f>INDEX(Výdaje!$1:$10000,55,A22)</f>
        <v>5000</v>
      </c>
      <c r="E22" s="197">
        <f>INDEX(Výdaje!$1:$10000,66,A22)</f>
        <v>0</v>
      </c>
      <c r="F22" s="198">
        <f>INDEX(Výdaje!$1:$10000,67,A22)</f>
        <v>5000</v>
      </c>
      <c r="G22" s="224">
        <f>IF(ISNA(VLOOKUP(B22,'[1]Změna výdajů'!$M$9:$N$208,2,0)),0,VLOOKUP(B22,'[1]Změna výdajů'!$M$9:$N$208,2,0))</f>
        <v>0</v>
      </c>
      <c r="H22" s="127">
        <f t="shared" si="0"/>
        <v>5000</v>
      </c>
      <c r="I22" s="224">
        <f>IF(ISNA(VLOOKUP(B22,'[2]Změna výdajů'!$M$9:$N$208,2,0)),0,VLOOKUP(B22,'[2]Změna výdajů'!$M$9:$N$208,2,0))</f>
        <v>0</v>
      </c>
      <c r="J22" s="127">
        <f t="shared" si="0"/>
        <v>5000</v>
      </c>
      <c r="K22" s="224">
        <f>IF(ISNA(VLOOKUP(B22,'[3]Změna výdajů'!$M$9:$N$208,2,0)),0,VLOOKUP(B22,'[3]Změna výdajů'!$M$9:$N$208,2,0))</f>
        <v>0</v>
      </c>
      <c r="L22" s="127">
        <f t="shared" si="0"/>
        <v>5000</v>
      </c>
      <c r="M22" s="224">
        <f>IF(ISNA(VLOOKUP($B22,'[4]Změna výdajů'!$M$9:$N$208,2,0)),0,VLOOKUP($B22,'[4]Změna výdajů'!$M$9:$N$208,2,0))</f>
        <v>0</v>
      </c>
      <c r="N22" s="127">
        <f t="shared" si="1"/>
        <v>5000</v>
      </c>
      <c r="O22" s="224">
        <f>IF(ISNA(VLOOKUP($B22,'[5]Změna výdajů'!$M$9:$N$208,2,0)),0,VLOOKUP($B22,'[5]Změna výdajů'!$M$9:$N$208,2,0))</f>
        <v>0</v>
      </c>
      <c r="P22" s="127">
        <f t="shared" si="2"/>
        <v>5000</v>
      </c>
      <c r="Q22" s="224">
        <f>IF(ISNA(VLOOKUP(H22,'[6]Změna výdajů'!$M$9:$N$208,2,0)),0,VLOOKUP(H22,'[6]Změna výdajů'!$M$9:$N$208,2,0))</f>
        <v>0</v>
      </c>
      <c r="R22" s="127">
        <f t="shared" si="3"/>
        <v>5000</v>
      </c>
      <c r="S22" s="224">
        <f>IF(ISNA(VLOOKUP(J22,'[7]Změna výdajů'!$M$9:$N$208,2,0)),0,VLOOKUP(J22,'[7]Změna výdajů'!$M$9:$N$208,2,0))</f>
        <v>0</v>
      </c>
      <c r="T22" s="127">
        <f t="shared" si="4"/>
        <v>5000</v>
      </c>
      <c r="U22" s="224">
        <f>IF(ISNA(VLOOKUP(L22,'[8]Změna výdajů'!$M$9:$N$208,2,0)),0,VLOOKUP(L22,'[8]Změna výdajů'!$M$9:$N$208,2,0))</f>
        <v>0</v>
      </c>
      <c r="V22" s="127">
        <f t="shared" si="5"/>
        <v>5000</v>
      </c>
      <c r="W22" s="224">
        <f>IF(ISNA(VLOOKUP($B22,'[6]Změna výdajů'!$M$9:$N$208,2,0)),0,VLOOKUP($B22,'[6]Změna výdajů'!$M$9:$N$208,2,0))</f>
        <v>0</v>
      </c>
      <c r="X22" s="127">
        <f t="shared" si="6"/>
        <v>5000</v>
      </c>
      <c r="Y22" s="224">
        <f>IF(ISNA(VLOOKUP($B22,'[7]Změna výdajů'!$M$9:$N$208,2,0)),0,VLOOKUP($B22,'[7]Změna výdajů'!$M$9:$N$208,2,0))</f>
        <v>0</v>
      </c>
      <c r="Z22" s="127">
        <f t="shared" si="7"/>
        <v>5000</v>
      </c>
      <c r="AA22" s="224">
        <f>IF(ISNA(VLOOKUP($B22,'[8]Změna výdajů'!$M$9:$N$208,2,0)),0,VLOOKUP($B22,'[8]Změna výdajů'!$M$9:$N$208,2,0))</f>
        <v>0</v>
      </c>
      <c r="AB22" s="127">
        <f t="shared" si="8"/>
        <v>5000</v>
      </c>
      <c r="AC22" s="224">
        <f>IF(ISNA(VLOOKUP($B22,'[9]Změna výdajů'!$M$9:$N$208,2,0)),0,VLOOKUP($B22,'[9]Změna výdajů'!$M$9:$N$208,2,0))</f>
        <v>0</v>
      </c>
      <c r="AD22" s="127">
        <f t="shared" si="9"/>
        <v>5000</v>
      </c>
      <c r="AE22" s="224">
        <f>IF(ISNA(VLOOKUP($B22,'[10]Změna výdajů'!$M$9:$N$208,2,0)),0,VLOOKUP($B22,'[10]Změna výdajů'!$M$9:$N$208,2,0))</f>
        <v>0</v>
      </c>
      <c r="AF22" s="127">
        <f t="shared" si="10"/>
        <v>5000</v>
      </c>
    </row>
    <row r="23" spans="1:32" ht="12.75">
      <c r="A23" s="124">
        <f t="shared" si="11"/>
        <v>25</v>
      </c>
      <c r="B23" s="125">
        <f>INDEX(Výdaje!$1:$10000,1,A23)</f>
        <v>3634</v>
      </c>
      <c r="C23" s="16" t="str">
        <f>INDEX(Výdaje!$1:$10000,2,A23)</f>
        <v>Kotelna</v>
      </c>
      <c r="D23" s="126">
        <f>INDEX(Výdaje!$1:$10000,55,A23)</f>
        <v>1404350</v>
      </c>
      <c r="E23" s="197">
        <f>INDEX(Výdaje!$1:$10000,66,A23)</f>
        <v>0</v>
      </c>
      <c r="F23" s="198">
        <f>INDEX(Výdaje!$1:$10000,67,A23)</f>
        <v>1404350</v>
      </c>
      <c r="G23" s="224">
        <f>IF(ISNA(VLOOKUP(B23,'[1]Změna výdajů'!$M$9:$N$208,2,0)),0,VLOOKUP(B23,'[1]Změna výdajů'!$M$9:$N$208,2,0))</f>
        <v>0</v>
      </c>
      <c r="H23" s="127">
        <f t="shared" si="0"/>
        <v>1404350</v>
      </c>
      <c r="I23" s="224">
        <f>IF(ISNA(VLOOKUP(B23,'[2]Změna výdajů'!$M$9:$N$208,2,0)),0,VLOOKUP(B23,'[2]Změna výdajů'!$M$9:$N$208,2,0))</f>
        <v>0</v>
      </c>
      <c r="J23" s="127">
        <f t="shared" si="0"/>
        <v>1404350</v>
      </c>
      <c r="K23" s="224">
        <f>IF(ISNA(VLOOKUP(B23,'[3]Změna výdajů'!$M$9:$N$208,2,0)),0,VLOOKUP(B23,'[3]Změna výdajů'!$M$9:$N$208,2,0))</f>
        <v>0</v>
      </c>
      <c r="L23" s="127">
        <f t="shared" si="0"/>
        <v>1404350</v>
      </c>
      <c r="M23" s="224">
        <f>IF(ISNA(VLOOKUP($B23,'[4]Změna výdajů'!$M$9:$N$208,2,0)),0,VLOOKUP($B23,'[4]Změna výdajů'!$M$9:$N$208,2,0))</f>
        <v>0</v>
      </c>
      <c r="N23" s="127">
        <f t="shared" si="1"/>
        <v>1404350</v>
      </c>
      <c r="O23" s="224">
        <f>IF(ISNA(VLOOKUP($B23,'[5]Změna výdajů'!$M$9:$N$208,2,0)),0,VLOOKUP($B23,'[5]Změna výdajů'!$M$9:$N$208,2,0))</f>
        <v>0</v>
      </c>
      <c r="P23" s="127">
        <f t="shared" si="2"/>
        <v>1404350</v>
      </c>
      <c r="Q23" s="224">
        <f>IF(ISNA(VLOOKUP(H23,'[6]Změna výdajů'!$M$9:$N$208,2,0)),0,VLOOKUP(H23,'[6]Změna výdajů'!$M$9:$N$208,2,0))</f>
        <v>0</v>
      </c>
      <c r="R23" s="127">
        <f t="shared" si="3"/>
        <v>1404350</v>
      </c>
      <c r="S23" s="224">
        <f>IF(ISNA(VLOOKUP(J23,'[7]Změna výdajů'!$M$9:$N$208,2,0)),0,VLOOKUP(J23,'[7]Změna výdajů'!$M$9:$N$208,2,0))</f>
        <v>0</v>
      </c>
      <c r="T23" s="127">
        <f t="shared" si="4"/>
        <v>1404350</v>
      </c>
      <c r="U23" s="224">
        <f>IF(ISNA(VLOOKUP(L23,'[8]Změna výdajů'!$M$9:$N$208,2,0)),0,VLOOKUP(L23,'[8]Změna výdajů'!$M$9:$N$208,2,0))</f>
        <v>0</v>
      </c>
      <c r="V23" s="127">
        <f t="shared" si="5"/>
        <v>1404350</v>
      </c>
      <c r="W23" s="224">
        <f>IF(ISNA(VLOOKUP($B23,'[6]Změna výdajů'!$M$9:$N$208,2,0)),0,VLOOKUP($B23,'[6]Změna výdajů'!$M$9:$N$208,2,0))</f>
        <v>0</v>
      </c>
      <c r="X23" s="127">
        <f t="shared" si="6"/>
        <v>1404350</v>
      </c>
      <c r="Y23" s="224">
        <f>IF(ISNA(VLOOKUP($B23,'[7]Změna výdajů'!$M$9:$N$208,2,0)),0,VLOOKUP($B23,'[7]Změna výdajů'!$M$9:$N$208,2,0))</f>
        <v>0</v>
      </c>
      <c r="Z23" s="127">
        <f t="shared" si="7"/>
        <v>1404350</v>
      </c>
      <c r="AA23" s="224">
        <f>IF(ISNA(VLOOKUP($B23,'[8]Změna výdajů'!$M$9:$N$208,2,0)),0,VLOOKUP($B23,'[8]Změna výdajů'!$M$9:$N$208,2,0))</f>
        <v>0</v>
      </c>
      <c r="AB23" s="127">
        <f t="shared" si="8"/>
        <v>1404350</v>
      </c>
      <c r="AC23" s="224">
        <f>IF(ISNA(VLOOKUP($B23,'[9]Změna výdajů'!$M$9:$N$208,2,0)),0,VLOOKUP($B23,'[9]Změna výdajů'!$M$9:$N$208,2,0))</f>
        <v>0</v>
      </c>
      <c r="AD23" s="127">
        <f t="shared" si="9"/>
        <v>1404350</v>
      </c>
      <c r="AE23" s="224">
        <f>IF(ISNA(VLOOKUP($B23,'[10]Změna výdajů'!$M$9:$N$208,2,0)),0,VLOOKUP($B23,'[10]Změna výdajů'!$M$9:$N$208,2,0))</f>
        <v>0</v>
      </c>
      <c r="AF23" s="127">
        <f t="shared" si="10"/>
        <v>1404350</v>
      </c>
    </row>
    <row r="24" spans="1:32" ht="12.75">
      <c r="A24" s="124">
        <f t="shared" si="11"/>
        <v>26</v>
      </c>
      <c r="B24" s="125">
        <f>INDEX(Výdaje!$1:$10000,1,A24)</f>
        <v>3722</v>
      </c>
      <c r="C24" s="16" t="str">
        <f>INDEX(Výdaje!$1:$10000,2,A24)</f>
        <v>KO</v>
      </c>
      <c r="D24" s="126">
        <f>INDEX(Výdaje!$1:$10000,55,A24)</f>
        <v>595000</v>
      </c>
      <c r="E24" s="197">
        <f>INDEX(Výdaje!$1:$10000,66,A24)</f>
        <v>0</v>
      </c>
      <c r="F24" s="198">
        <f>INDEX(Výdaje!$1:$10000,67,A24)</f>
        <v>595000</v>
      </c>
      <c r="G24" s="224">
        <f>IF(ISNA(VLOOKUP(B24,'[1]Změna výdajů'!$M$9:$N$208,2,0)),0,VLOOKUP(B24,'[1]Změna výdajů'!$M$9:$N$208,2,0))</f>
        <v>0</v>
      </c>
      <c r="H24" s="127">
        <f t="shared" si="0"/>
        <v>595000</v>
      </c>
      <c r="I24" s="224">
        <f>IF(ISNA(VLOOKUP(B24,'[2]Změna výdajů'!$M$9:$N$208,2,0)),0,VLOOKUP(B24,'[2]Změna výdajů'!$M$9:$N$208,2,0))</f>
        <v>0</v>
      </c>
      <c r="J24" s="127">
        <f t="shared" si="0"/>
        <v>595000</v>
      </c>
      <c r="K24" s="224">
        <f>IF(ISNA(VLOOKUP(B24,'[3]Změna výdajů'!$M$9:$N$208,2,0)),0,VLOOKUP(B24,'[3]Změna výdajů'!$M$9:$N$208,2,0))</f>
        <v>0</v>
      </c>
      <c r="L24" s="127">
        <f t="shared" si="0"/>
        <v>595000</v>
      </c>
      <c r="M24" s="224">
        <f>IF(ISNA(VLOOKUP($B24,'[4]Změna výdajů'!$M$9:$N$208,2,0)),0,VLOOKUP($B24,'[4]Změna výdajů'!$M$9:$N$208,2,0))</f>
        <v>0</v>
      </c>
      <c r="N24" s="127">
        <f t="shared" si="1"/>
        <v>595000</v>
      </c>
      <c r="O24" s="224">
        <f>IF(ISNA(VLOOKUP($B24,'[5]Změna výdajů'!$M$9:$N$208,2,0)),0,VLOOKUP($B24,'[5]Změna výdajů'!$M$9:$N$208,2,0))</f>
        <v>0</v>
      </c>
      <c r="P24" s="127">
        <f t="shared" si="2"/>
        <v>595000</v>
      </c>
      <c r="Q24" s="224">
        <f>IF(ISNA(VLOOKUP(H24,'[6]Změna výdajů'!$M$9:$N$208,2,0)),0,VLOOKUP(H24,'[6]Změna výdajů'!$M$9:$N$208,2,0))</f>
        <v>0</v>
      </c>
      <c r="R24" s="127">
        <f t="shared" si="3"/>
        <v>595000</v>
      </c>
      <c r="S24" s="224">
        <f>IF(ISNA(VLOOKUP(J24,'[7]Změna výdajů'!$M$9:$N$208,2,0)),0,VLOOKUP(J24,'[7]Změna výdajů'!$M$9:$N$208,2,0))</f>
        <v>0</v>
      </c>
      <c r="T24" s="127">
        <f t="shared" si="4"/>
        <v>595000</v>
      </c>
      <c r="U24" s="224">
        <f>IF(ISNA(VLOOKUP(L24,'[8]Změna výdajů'!$M$9:$N$208,2,0)),0,VLOOKUP(L24,'[8]Změna výdajů'!$M$9:$N$208,2,0))</f>
        <v>0</v>
      </c>
      <c r="V24" s="127">
        <f t="shared" si="5"/>
        <v>595000</v>
      </c>
      <c r="W24" s="224">
        <f>IF(ISNA(VLOOKUP($B24,'[6]Změna výdajů'!$M$9:$N$208,2,0)),0,VLOOKUP($B24,'[6]Změna výdajů'!$M$9:$N$208,2,0))</f>
        <v>0</v>
      </c>
      <c r="X24" s="127">
        <f t="shared" si="6"/>
        <v>595000</v>
      </c>
      <c r="Y24" s="224">
        <f>IF(ISNA(VLOOKUP($B24,'[7]Změna výdajů'!$M$9:$N$208,2,0)),0,VLOOKUP($B24,'[7]Změna výdajů'!$M$9:$N$208,2,0))</f>
        <v>0</v>
      </c>
      <c r="Z24" s="127">
        <f t="shared" si="7"/>
        <v>595000</v>
      </c>
      <c r="AA24" s="224">
        <f>IF(ISNA(VLOOKUP($B24,'[8]Změna výdajů'!$M$9:$N$208,2,0)),0,VLOOKUP($B24,'[8]Změna výdajů'!$M$9:$N$208,2,0))</f>
        <v>0</v>
      </c>
      <c r="AB24" s="127">
        <f t="shared" si="8"/>
        <v>595000</v>
      </c>
      <c r="AC24" s="224">
        <f>IF(ISNA(VLOOKUP($B24,'[9]Změna výdajů'!$M$9:$N$208,2,0)),0,VLOOKUP($B24,'[9]Změna výdajů'!$M$9:$N$208,2,0))</f>
        <v>0</v>
      </c>
      <c r="AD24" s="127">
        <f t="shared" si="9"/>
        <v>595000</v>
      </c>
      <c r="AE24" s="224">
        <f>IF(ISNA(VLOOKUP($B24,'[10]Změna výdajů'!$M$9:$N$208,2,0)),0,VLOOKUP($B24,'[10]Změna výdajů'!$M$9:$N$208,2,0))</f>
        <v>0</v>
      </c>
      <c r="AF24" s="127">
        <f t="shared" si="10"/>
        <v>595000</v>
      </c>
    </row>
    <row r="25" spans="1:32" ht="12.75">
      <c r="A25" s="124">
        <f t="shared" si="11"/>
        <v>27</v>
      </c>
      <c r="B25" s="125">
        <f>INDEX(Výdaje!$1:$10000,1,A25)</f>
        <v>3745</v>
      </c>
      <c r="C25" s="16" t="str">
        <f>INDEX(Výdaje!$1:$10000,2,A25)</f>
        <v>VZ + VPP</v>
      </c>
      <c r="D25" s="126">
        <f>INDEX(Výdaje!$1:$10000,55,A25)</f>
        <v>2304207</v>
      </c>
      <c r="E25" s="197">
        <f>INDEX(Výdaje!$1:$10000,66,A25)</f>
        <v>0</v>
      </c>
      <c r="F25" s="198">
        <f>INDEX(Výdaje!$1:$10000,67,A25)</f>
        <v>2304207</v>
      </c>
      <c r="G25" s="224">
        <f>IF(ISNA(VLOOKUP(B25,'[1]Změna výdajů'!$M$9:$N$208,2,0)),0,VLOOKUP(B25,'[1]Změna výdajů'!$M$9:$N$208,2,0))</f>
        <v>0</v>
      </c>
      <c r="H25" s="127">
        <f t="shared" si="0"/>
        <v>2304207</v>
      </c>
      <c r="I25" s="224">
        <f>IF(ISNA(VLOOKUP(B25,'[2]Změna výdajů'!$M$9:$N$208,2,0)),0,VLOOKUP(B25,'[2]Změna výdajů'!$M$9:$N$208,2,0))</f>
        <v>0</v>
      </c>
      <c r="J25" s="127">
        <f t="shared" si="0"/>
        <v>2304207</v>
      </c>
      <c r="K25" s="224">
        <f>IF(ISNA(VLOOKUP(B25,'[3]Změna výdajů'!$M$9:$N$208,2,0)),0,VLOOKUP(B25,'[3]Změna výdajů'!$M$9:$N$208,2,0))</f>
        <v>0</v>
      </c>
      <c r="L25" s="127">
        <f t="shared" si="0"/>
        <v>2304207</v>
      </c>
      <c r="M25" s="224">
        <f>IF(ISNA(VLOOKUP($B25,'[4]Změna výdajů'!$M$9:$N$208,2,0)),0,VLOOKUP($B25,'[4]Změna výdajů'!$M$9:$N$208,2,0))</f>
        <v>0</v>
      </c>
      <c r="N25" s="127">
        <f t="shared" si="1"/>
        <v>2304207</v>
      </c>
      <c r="O25" s="224">
        <f>IF(ISNA(VLOOKUP($B25,'[5]Změna výdajů'!$M$9:$N$208,2,0)),0,VLOOKUP($B25,'[5]Změna výdajů'!$M$9:$N$208,2,0))</f>
        <v>0</v>
      </c>
      <c r="P25" s="127">
        <f t="shared" si="2"/>
        <v>2304207</v>
      </c>
      <c r="Q25" s="224">
        <f>IF(ISNA(VLOOKUP(H25,'[6]Změna výdajů'!$M$9:$N$208,2,0)),0,VLOOKUP(H25,'[6]Změna výdajů'!$M$9:$N$208,2,0))</f>
        <v>0</v>
      </c>
      <c r="R25" s="127">
        <f t="shared" si="3"/>
        <v>2304207</v>
      </c>
      <c r="S25" s="224">
        <f>IF(ISNA(VLOOKUP(J25,'[7]Změna výdajů'!$M$9:$N$208,2,0)),0,VLOOKUP(J25,'[7]Změna výdajů'!$M$9:$N$208,2,0))</f>
        <v>0</v>
      </c>
      <c r="T25" s="127">
        <f t="shared" si="4"/>
        <v>2304207</v>
      </c>
      <c r="U25" s="224">
        <f>IF(ISNA(VLOOKUP(L25,'[8]Změna výdajů'!$M$9:$N$208,2,0)),0,VLOOKUP(L25,'[8]Změna výdajů'!$M$9:$N$208,2,0))</f>
        <v>0</v>
      </c>
      <c r="V25" s="127">
        <f t="shared" si="5"/>
        <v>2304207</v>
      </c>
      <c r="W25" s="224">
        <f>IF(ISNA(VLOOKUP($B25,'[6]Změna výdajů'!$M$9:$N$208,2,0)),0,VLOOKUP($B25,'[6]Změna výdajů'!$M$9:$N$208,2,0))</f>
        <v>0</v>
      </c>
      <c r="X25" s="127">
        <f t="shared" si="6"/>
        <v>2304207</v>
      </c>
      <c r="Y25" s="224">
        <f>IF(ISNA(VLOOKUP($B25,'[7]Změna výdajů'!$M$9:$N$208,2,0)),0,VLOOKUP($B25,'[7]Změna výdajů'!$M$9:$N$208,2,0))</f>
        <v>0</v>
      </c>
      <c r="Z25" s="127">
        <f t="shared" si="7"/>
        <v>2304207</v>
      </c>
      <c r="AA25" s="224">
        <f>IF(ISNA(VLOOKUP($B25,'[8]Změna výdajů'!$M$9:$N$208,2,0)),0,VLOOKUP($B25,'[8]Změna výdajů'!$M$9:$N$208,2,0))</f>
        <v>0</v>
      </c>
      <c r="AB25" s="127">
        <f t="shared" si="8"/>
        <v>2304207</v>
      </c>
      <c r="AC25" s="224">
        <f>IF(ISNA(VLOOKUP($B25,'[9]Změna výdajů'!$M$9:$N$208,2,0)),0,VLOOKUP($B25,'[9]Změna výdajů'!$M$9:$N$208,2,0))</f>
        <v>0</v>
      </c>
      <c r="AD25" s="127">
        <f t="shared" si="9"/>
        <v>2304207</v>
      </c>
      <c r="AE25" s="224">
        <f>IF(ISNA(VLOOKUP($B25,'[10]Změna výdajů'!$M$9:$N$208,2,0)),0,VLOOKUP($B25,'[10]Změna výdajů'!$M$9:$N$208,2,0))</f>
        <v>0</v>
      </c>
      <c r="AF25" s="127">
        <f t="shared" si="10"/>
        <v>2304207</v>
      </c>
    </row>
    <row r="26" spans="1:32" ht="12.75">
      <c r="A26" s="124">
        <f t="shared" si="11"/>
        <v>28</v>
      </c>
      <c r="B26" s="125">
        <f>INDEX(Výdaje!$1:$10000,1,A26)</f>
        <v>4319</v>
      </c>
      <c r="C26" s="16" t="str">
        <f>INDEX(Výdaje!$1:$10000,2,A26)</f>
        <v>Citroen Bus</v>
      </c>
      <c r="D26" s="126">
        <f>INDEX(Výdaje!$1:$10000,55,A26)</f>
        <v>177100</v>
      </c>
      <c r="E26" s="197">
        <f>INDEX(Výdaje!$1:$10000,66,A26)</f>
        <v>0</v>
      </c>
      <c r="F26" s="198">
        <f>INDEX(Výdaje!$1:$10000,67,A26)</f>
        <v>177100</v>
      </c>
      <c r="G26" s="224">
        <f>IF(ISNA(VLOOKUP(B26,'[1]Změna výdajů'!$M$9:$N$208,2,0)),0,VLOOKUP(B26,'[1]Změna výdajů'!$M$9:$N$208,2,0))</f>
        <v>0</v>
      </c>
      <c r="H26" s="127">
        <f t="shared" si="0"/>
        <v>177100</v>
      </c>
      <c r="I26" s="224">
        <f>IF(ISNA(VLOOKUP(B26,'[2]Změna výdajů'!$M$9:$N$208,2,0)),0,VLOOKUP(B26,'[2]Změna výdajů'!$M$9:$N$208,2,0))</f>
        <v>0</v>
      </c>
      <c r="J26" s="127">
        <f t="shared" si="0"/>
        <v>177100</v>
      </c>
      <c r="K26" s="224">
        <f>IF(ISNA(VLOOKUP(B26,'[3]Změna výdajů'!$M$9:$N$208,2,0)),0,VLOOKUP(B26,'[3]Změna výdajů'!$M$9:$N$208,2,0))</f>
        <v>0</v>
      </c>
      <c r="L26" s="127">
        <f t="shared" si="0"/>
        <v>177100</v>
      </c>
      <c r="M26" s="224">
        <f>IF(ISNA(VLOOKUP($B26,'[4]Změna výdajů'!$M$9:$N$208,2,0)),0,VLOOKUP($B26,'[4]Změna výdajů'!$M$9:$N$208,2,0))</f>
        <v>0</v>
      </c>
      <c r="N26" s="127">
        <f t="shared" si="1"/>
        <v>177100</v>
      </c>
      <c r="O26" s="224">
        <f>IF(ISNA(VLOOKUP($B26,'[5]Změna výdajů'!$M$9:$N$208,2,0)),0,VLOOKUP($B26,'[5]Změna výdajů'!$M$9:$N$208,2,0))</f>
        <v>0</v>
      </c>
      <c r="P26" s="127">
        <f t="shared" si="2"/>
        <v>177100</v>
      </c>
      <c r="Q26" s="224">
        <f>IF(ISNA(VLOOKUP(H26,'[6]Změna výdajů'!$M$9:$N$208,2,0)),0,VLOOKUP(H26,'[6]Změna výdajů'!$M$9:$N$208,2,0))</f>
        <v>0</v>
      </c>
      <c r="R26" s="127">
        <f t="shared" si="3"/>
        <v>177100</v>
      </c>
      <c r="S26" s="224">
        <f>IF(ISNA(VLOOKUP(J26,'[7]Změna výdajů'!$M$9:$N$208,2,0)),0,VLOOKUP(J26,'[7]Změna výdajů'!$M$9:$N$208,2,0))</f>
        <v>0</v>
      </c>
      <c r="T26" s="127">
        <f t="shared" si="4"/>
        <v>177100</v>
      </c>
      <c r="U26" s="224">
        <f>IF(ISNA(VLOOKUP(L26,'[8]Změna výdajů'!$M$9:$N$208,2,0)),0,VLOOKUP(L26,'[8]Změna výdajů'!$M$9:$N$208,2,0))</f>
        <v>0</v>
      </c>
      <c r="V26" s="127">
        <f t="shared" si="5"/>
        <v>177100</v>
      </c>
      <c r="W26" s="224">
        <f>IF(ISNA(VLOOKUP($B26,'[6]Změna výdajů'!$M$9:$N$208,2,0)),0,VLOOKUP($B26,'[6]Změna výdajů'!$M$9:$N$208,2,0))</f>
        <v>0</v>
      </c>
      <c r="X26" s="127">
        <f t="shared" si="6"/>
        <v>177100</v>
      </c>
      <c r="Y26" s="224">
        <f>IF(ISNA(VLOOKUP($B26,'[7]Změna výdajů'!$M$9:$N$208,2,0)),0,VLOOKUP($B26,'[7]Změna výdajů'!$M$9:$N$208,2,0))</f>
        <v>0</v>
      </c>
      <c r="Z26" s="127">
        <f t="shared" si="7"/>
        <v>177100</v>
      </c>
      <c r="AA26" s="224">
        <f>IF(ISNA(VLOOKUP($B26,'[8]Změna výdajů'!$M$9:$N$208,2,0)),0,VLOOKUP($B26,'[8]Změna výdajů'!$M$9:$N$208,2,0))</f>
        <v>0</v>
      </c>
      <c r="AB26" s="127">
        <f t="shared" si="8"/>
        <v>177100</v>
      </c>
      <c r="AC26" s="224">
        <f>IF(ISNA(VLOOKUP($B26,'[9]Změna výdajů'!$M$9:$N$208,2,0)),0,VLOOKUP($B26,'[9]Změna výdajů'!$M$9:$N$208,2,0))</f>
        <v>0</v>
      </c>
      <c r="AD26" s="127">
        <f t="shared" si="9"/>
        <v>177100</v>
      </c>
      <c r="AE26" s="224">
        <f>IF(ISNA(VLOOKUP($B26,'[10]Změna výdajů'!$M$9:$N$208,2,0)),0,VLOOKUP($B26,'[10]Změna výdajů'!$M$9:$N$208,2,0))</f>
        <v>0</v>
      </c>
      <c r="AF26" s="127">
        <f t="shared" si="10"/>
        <v>177100</v>
      </c>
    </row>
    <row r="27" spans="1:32" ht="12.75">
      <c r="A27" s="124">
        <f t="shared" si="11"/>
        <v>29</v>
      </c>
      <c r="B27" s="125">
        <f>INDEX(Výdaje!$1:$10000,1,A27)</f>
        <v>5512</v>
      </c>
      <c r="C27" s="16" t="str">
        <f>INDEX(Výdaje!$1:$10000,2,A27)</f>
        <v>Hasiči</v>
      </c>
      <c r="D27" s="126">
        <f>INDEX(Výdaje!$1:$10000,55,A27)</f>
        <v>86300</v>
      </c>
      <c r="E27" s="197">
        <f>INDEX(Výdaje!$1:$10000,66,A27)</f>
        <v>0</v>
      </c>
      <c r="F27" s="198">
        <f>INDEX(Výdaje!$1:$10000,67,A27)</f>
        <v>86300</v>
      </c>
      <c r="G27" s="224">
        <f>IF(ISNA(VLOOKUP(B27,'[1]Změna výdajů'!$M$9:$N$208,2,0)),0,VLOOKUP(B27,'[1]Změna výdajů'!$M$9:$N$208,2,0))</f>
        <v>0</v>
      </c>
      <c r="H27" s="127">
        <f t="shared" si="0"/>
        <v>86300</v>
      </c>
      <c r="I27" s="224">
        <f>IF(ISNA(VLOOKUP(B27,'[2]Změna výdajů'!$M$9:$N$208,2,0)),0,VLOOKUP(B27,'[2]Změna výdajů'!$M$9:$N$208,2,0))</f>
        <v>0</v>
      </c>
      <c r="J27" s="127">
        <f t="shared" si="0"/>
        <v>86300</v>
      </c>
      <c r="K27" s="224">
        <f>IF(ISNA(VLOOKUP(B27,'[3]Změna výdajů'!$M$9:$N$208,2,0)),0,VLOOKUP(B27,'[3]Změna výdajů'!$M$9:$N$208,2,0))</f>
        <v>0</v>
      </c>
      <c r="L27" s="127">
        <f t="shared" si="0"/>
        <v>86300</v>
      </c>
      <c r="M27" s="224">
        <f>IF(ISNA(VLOOKUP($B27,'[4]Změna výdajů'!$M$9:$N$208,2,0)),0,VLOOKUP($B27,'[4]Změna výdajů'!$M$9:$N$208,2,0))</f>
        <v>0</v>
      </c>
      <c r="N27" s="127">
        <f t="shared" si="1"/>
        <v>86300</v>
      </c>
      <c r="O27" s="224">
        <f>IF(ISNA(VLOOKUP($B27,'[5]Změna výdajů'!$M$9:$N$208,2,0)),0,VLOOKUP($B27,'[5]Změna výdajů'!$M$9:$N$208,2,0))</f>
        <v>0</v>
      </c>
      <c r="P27" s="127">
        <f t="shared" si="2"/>
        <v>86300</v>
      </c>
      <c r="Q27" s="224">
        <f>IF(ISNA(VLOOKUP(H27,'[6]Změna výdajů'!$M$9:$N$208,2,0)),0,VLOOKUP(H27,'[6]Změna výdajů'!$M$9:$N$208,2,0))</f>
        <v>0</v>
      </c>
      <c r="R27" s="127">
        <f t="shared" si="3"/>
        <v>86300</v>
      </c>
      <c r="S27" s="224">
        <f>IF(ISNA(VLOOKUP(J27,'[7]Změna výdajů'!$M$9:$N$208,2,0)),0,VLOOKUP(J27,'[7]Změna výdajů'!$M$9:$N$208,2,0))</f>
        <v>0</v>
      </c>
      <c r="T27" s="127">
        <f t="shared" si="4"/>
        <v>86300</v>
      </c>
      <c r="U27" s="224">
        <f>IF(ISNA(VLOOKUP(L27,'[8]Změna výdajů'!$M$9:$N$208,2,0)),0,VLOOKUP(L27,'[8]Změna výdajů'!$M$9:$N$208,2,0))</f>
        <v>0</v>
      </c>
      <c r="V27" s="127">
        <f t="shared" si="5"/>
        <v>86300</v>
      </c>
      <c r="W27" s="224">
        <f>IF(ISNA(VLOOKUP($B27,'[6]Změna výdajů'!$M$9:$N$208,2,0)),0,VLOOKUP($B27,'[6]Změna výdajů'!$M$9:$N$208,2,0))</f>
        <v>0</v>
      </c>
      <c r="X27" s="127">
        <f t="shared" si="6"/>
        <v>86300</v>
      </c>
      <c r="Y27" s="224">
        <f>IF(ISNA(VLOOKUP($B27,'[7]Změna výdajů'!$M$9:$N$208,2,0)),0,VLOOKUP($B27,'[7]Změna výdajů'!$M$9:$N$208,2,0))</f>
        <v>0</v>
      </c>
      <c r="Z27" s="127">
        <f t="shared" si="7"/>
        <v>86300</v>
      </c>
      <c r="AA27" s="224">
        <f>IF(ISNA(VLOOKUP($B27,'[8]Změna výdajů'!$M$9:$N$208,2,0)),0,VLOOKUP($B27,'[8]Změna výdajů'!$M$9:$N$208,2,0))</f>
        <v>0</v>
      </c>
      <c r="AB27" s="127">
        <f t="shared" si="8"/>
        <v>86300</v>
      </c>
      <c r="AC27" s="224">
        <f>IF(ISNA(VLOOKUP($B27,'[9]Změna výdajů'!$M$9:$N$208,2,0)),0,VLOOKUP($B27,'[9]Změna výdajů'!$M$9:$N$208,2,0))</f>
        <v>0</v>
      </c>
      <c r="AD27" s="127">
        <f t="shared" si="9"/>
        <v>86300</v>
      </c>
      <c r="AE27" s="224">
        <f>IF(ISNA(VLOOKUP($B27,'[10]Změna výdajů'!$M$9:$N$208,2,0)),0,VLOOKUP($B27,'[10]Změna výdajů'!$M$9:$N$208,2,0))</f>
        <v>0</v>
      </c>
      <c r="AF27" s="127">
        <f t="shared" si="10"/>
        <v>86300</v>
      </c>
    </row>
    <row r="28" spans="1:32" ht="12.75">
      <c r="A28" s="124">
        <f t="shared" si="11"/>
        <v>30</v>
      </c>
      <c r="B28" s="125">
        <f>INDEX(Výdaje!$1:$10000,1,A28)</f>
        <v>3613</v>
      </c>
      <c r="C28" s="16" t="str">
        <f>INDEX(Výdaje!$1:$10000,2,A28)</f>
        <v>Nebyt.</v>
      </c>
      <c r="D28" s="126">
        <f>INDEX(Výdaje!$1:$10000,55,A28)</f>
        <v>0</v>
      </c>
      <c r="E28" s="197">
        <f>INDEX(Výdaje!$1:$10000,66,A28)</f>
        <v>0</v>
      </c>
      <c r="F28" s="198">
        <f>INDEX(Výdaje!$1:$10000,67,A28)</f>
        <v>0</v>
      </c>
      <c r="G28" s="224">
        <f>IF(ISNA(VLOOKUP(B28,'[1]Změna výdajů'!$M$9:$N$208,2,0)),0,VLOOKUP(B28,'[1]Změna výdajů'!$M$9:$N$208,2,0))</f>
        <v>0</v>
      </c>
      <c r="H28" s="127">
        <f t="shared" si="0"/>
        <v>0</v>
      </c>
      <c r="I28" s="224">
        <f>IF(ISNA(VLOOKUP(B28,'[2]Změna výdajů'!$M$9:$N$208,2,0)),0,VLOOKUP(B28,'[2]Změna výdajů'!$M$9:$N$208,2,0))</f>
        <v>0</v>
      </c>
      <c r="J28" s="127">
        <f t="shared" si="0"/>
        <v>0</v>
      </c>
      <c r="K28" s="224">
        <f>IF(ISNA(VLOOKUP(B28,'[3]Změna výdajů'!$M$9:$N$208,2,0)),0,VLOOKUP(B28,'[3]Změna výdajů'!$M$9:$N$208,2,0))</f>
        <v>0</v>
      </c>
      <c r="L28" s="127">
        <f t="shared" si="0"/>
        <v>0</v>
      </c>
      <c r="M28" s="224">
        <f>IF(ISNA(VLOOKUP($B28,'[4]Změna výdajů'!$M$9:$N$208,2,0)),0,VLOOKUP($B28,'[4]Změna výdajů'!$M$9:$N$208,2,0))</f>
        <v>0</v>
      </c>
      <c r="N28" s="127">
        <f t="shared" si="1"/>
        <v>0</v>
      </c>
      <c r="O28" s="224">
        <f>IF(ISNA(VLOOKUP($B28,'[5]Změna výdajů'!$M$9:$N$208,2,0)),0,VLOOKUP($B28,'[5]Změna výdajů'!$M$9:$N$208,2,0))</f>
        <v>0</v>
      </c>
      <c r="P28" s="127">
        <f t="shared" si="2"/>
        <v>0</v>
      </c>
      <c r="Q28" s="224">
        <f>IF(ISNA(VLOOKUP(H28,'[6]Změna výdajů'!$M$9:$N$208,2,0)),0,VLOOKUP(H28,'[6]Změna výdajů'!$M$9:$N$208,2,0))</f>
        <v>0</v>
      </c>
      <c r="R28" s="127">
        <f t="shared" si="3"/>
        <v>0</v>
      </c>
      <c r="S28" s="224">
        <f>IF(ISNA(VLOOKUP(J28,'[7]Změna výdajů'!$M$9:$N$208,2,0)),0,VLOOKUP(J28,'[7]Změna výdajů'!$M$9:$N$208,2,0))</f>
        <v>0</v>
      </c>
      <c r="T28" s="127">
        <f t="shared" si="4"/>
        <v>0</v>
      </c>
      <c r="U28" s="224">
        <f>IF(ISNA(VLOOKUP(L28,'[8]Změna výdajů'!$M$9:$N$208,2,0)),0,VLOOKUP(L28,'[8]Změna výdajů'!$M$9:$N$208,2,0))</f>
        <v>0</v>
      </c>
      <c r="V28" s="127">
        <f t="shared" si="5"/>
        <v>0</v>
      </c>
      <c r="W28" s="224">
        <f>IF(ISNA(VLOOKUP($B28,'[6]Změna výdajů'!$M$9:$N$208,2,0)),0,VLOOKUP($B28,'[6]Změna výdajů'!$M$9:$N$208,2,0))</f>
        <v>0</v>
      </c>
      <c r="X28" s="127">
        <f t="shared" si="6"/>
        <v>0</v>
      </c>
      <c r="Y28" s="224">
        <f>IF(ISNA(VLOOKUP($B28,'[7]Změna výdajů'!$M$9:$N$208,2,0)),0,VLOOKUP($B28,'[7]Změna výdajů'!$M$9:$N$208,2,0))</f>
        <v>0</v>
      </c>
      <c r="Z28" s="127">
        <f t="shared" si="7"/>
        <v>0</v>
      </c>
      <c r="AA28" s="224">
        <f>IF(ISNA(VLOOKUP($B28,'[8]Změna výdajů'!$M$9:$N$208,2,0)),0,VLOOKUP($B28,'[8]Změna výdajů'!$M$9:$N$208,2,0))</f>
        <v>0</v>
      </c>
      <c r="AB28" s="127">
        <f t="shared" si="8"/>
        <v>0</v>
      </c>
      <c r="AC28" s="224">
        <f>IF(ISNA(VLOOKUP($B28,'[9]Změna výdajů'!$M$9:$N$208,2,0)),0,VLOOKUP($B28,'[9]Změna výdajů'!$M$9:$N$208,2,0))</f>
        <v>0</v>
      </c>
      <c r="AD28" s="127">
        <f t="shared" si="9"/>
        <v>0</v>
      </c>
      <c r="AE28" s="224">
        <f>IF(ISNA(VLOOKUP($B28,'[10]Změna výdajů'!$M$9:$N$208,2,0)),0,VLOOKUP($B28,'[10]Změna výdajů'!$M$9:$N$208,2,0))</f>
        <v>0</v>
      </c>
      <c r="AF28" s="127">
        <f t="shared" si="10"/>
        <v>0</v>
      </c>
    </row>
    <row r="29" spans="1:32" ht="12.75">
      <c r="A29" s="124">
        <f t="shared" si="11"/>
        <v>31</v>
      </c>
      <c r="B29" s="125">
        <f>INDEX(Výdaje!$1:$10000,1,A29)</f>
        <v>6112</v>
      </c>
      <c r="C29" s="16" t="str">
        <f>INDEX(Výdaje!$1:$10000,2,A29)</f>
        <v>Zastupitelstvo obce</v>
      </c>
      <c r="D29" s="126">
        <f>INDEX(Výdaje!$1:$10000,55,A29)</f>
        <v>754700</v>
      </c>
      <c r="E29" s="197">
        <f>INDEX(Výdaje!$1:$10000,66,A29)</f>
        <v>0</v>
      </c>
      <c r="F29" s="198">
        <f>INDEX(Výdaje!$1:$10000,67,A29)</f>
        <v>754700</v>
      </c>
      <c r="G29" s="224">
        <f>IF(ISNA(VLOOKUP(B29,'[1]Změna výdajů'!$M$9:$N$208,2,0)),0,VLOOKUP(B29,'[1]Změna výdajů'!$M$9:$N$208,2,0))</f>
        <v>0</v>
      </c>
      <c r="H29" s="127">
        <f t="shared" si="0"/>
        <v>754700</v>
      </c>
      <c r="I29" s="224">
        <f>IF(ISNA(VLOOKUP(B29,'[2]Změna výdajů'!$M$9:$N$208,2,0)),0,VLOOKUP(B29,'[2]Změna výdajů'!$M$9:$N$208,2,0))</f>
        <v>0</v>
      </c>
      <c r="J29" s="127">
        <f t="shared" si="0"/>
        <v>754700</v>
      </c>
      <c r="K29" s="224">
        <f>IF(ISNA(VLOOKUP(B29,'[3]Změna výdajů'!$M$9:$N$208,2,0)),0,VLOOKUP(B29,'[3]Změna výdajů'!$M$9:$N$208,2,0))</f>
        <v>0</v>
      </c>
      <c r="L29" s="127">
        <f t="shared" si="0"/>
        <v>754700</v>
      </c>
      <c r="M29" s="224">
        <f>IF(ISNA(VLOOKUP($B29,'[4]Změna výdajů'!$M$9:$N$208,2,0)),0,VLOOKUP($B29,'[4]Změna výdajů'!$M$9:$N$208,2,0))</f>
        <v>0</v>
      </c>
      <c r="N29" s="127">
        <f t="shared" si="1"/>
        <v>754700</v>
      </c>
      <c r="O29" s="224">
        <f>IF(ISNA(VLOOKUP($B29,'[5]Změna výdajů'!$M$9:$N$208,2,0)),0,VLOOKUP($B29,'[5]Změna výdajů'!$M$9:$N$208,2,0))</f>
        <v>0</v>
      </c>
      <c r="P29" s="127">
        <f t="shared" si="2"/>
        <v>754700</v>
      </c>
      <c r="Q29" s="224">
        <f>IF(ISNA(VLOOKUP(H29,'[6]Změna výdajů'!$M$9:$N$208,2,0)),0,VLOOKUP(H29,'[6]Změna výdajů'!$M$9:$N$208,2,0))</f>
        <v>0</v>
      </c>
      <c r="R29" s="127">
        <f t="shared" si="3"/>
        <v>754700</v>
      </c>
      <c r="S29" s="224">
        <f>IF(ISNA(VLOOKUP(J29,'[7]Změna výdajů'!$M$9:$N$208,2,0)),0,VLOOKUP(J29,'[7]Změna výdajů'!$M$9:$N$208,2,0))</f>
        <v>0</v>
      </c>
      <c r="T29" s="127">
        <f t="shared" si="4"/>
        <v>754700</v>
      </c>
      <c r="U29" s="224">
        <f>IF(ISNA(VLOOKUP(L29,'[8]Změna výdajů'!$M$9:$N$208,2,0)),0,VLOOKUP(L29,'[8]Změna výdajů'!$M$9:$N$208,2,0))</f>
        <v>0</v>
      </c>
      <c r="V29" s="127">
        <f t="shared" si="5"/>
        <v>754700</v>
      </c>
      <c r="W29" s="224">
        <f>IF(ISNA(VLOOKUP($B29,'[6]Změna výdajů'!$M$9:$N$208,2,0)),0,VLOOKUP($B29,'[6]Změna výdajů'!$M$9:$N$208,2,0))</f>
        <v>0</v>
      </c>
      <c r="X29" s="127">
        <f t="shared" si="6"/>
        <v>754700</v>
      </c>
      <c r="Y29" s="224">
        <f>IF(ISNA(VLOOKUP($B29,'[7]Změna výdajů'!$M$9:$N$208,2,0)),0,VLOOKUP($B29,'[7]Změna výdajů'!$M$9:$N$208,2,0))</f>
        <v>0</v>
      </c>
      <c r="Z29" s="127">
        <f t="shared" si="7"/>
        <v>754700</v>
      </c>
      <c r="AA29" s="224">
        <f>IF(ISNA(VLOOKUP($B29,'[8]Změna výdajů'!$M$9:$N$208,2,0)),0,VLOOKUP($B29,'[8]Změna výdajů'!$M$9:$N$208,2,0))</f>
        <v>0</v>
      </c>
      <c r="AB29" s="127">
        <f t="shared" si="8"/>
        <v>754700</v>
      </c>
      <c r="AC29" s="224">
        <f>IF(ISNA(VLOOKUP($B29,'[9]Změna výdajů'!$M$9:$N$208,2,0)),0,VLOOKUP($B29,'[9]Změna výdajů'!$M$9:$N$208,2,0))</f>
        <v>0</v>
      </c>
      <c r="AD29" s="127">
        <f t="shared" si="9"/>
        <v>754700</v>
      </c>
      <c r="AE29" s="224">
        <f>IF(ISNA(VLOOKUP($B29,'[10]Změna výdajů'!$M$9:$N$208,2,0)),0,VLOOKUP($B29,'[10]Změna výdajů'!$M$9:$N$208,2,0))</f>
        <v>0</v>
      </c>
      <c r="AF29" s="127">
        <f t="shared" si="10"/>
        <v>754700</v>
      </c>
    </row>
    <row r="30" spans="1:32" ht="12.75">
      <c r="A30" s="124">
        <f t="shared" si="11"/>
        <v>32</v>
      </c>
      <c r="B30" s="125">
        <f>INDEX(Výdaje!$1:$10000,1,A30)</f>
        <v>6171</v>
      </c>
      <c r="C30" s="16" t="str">
        <f>INDEX(Výdaje!$1:$10000,2,A30)</f>
        <v>Činnost místní správy</v>
      </c>
      <c r="D30" s="126">
        <f>INDEX(Výdaje!$1:$10000,55,A30)</f>
        <v>1380000</v>
      </c>
      <c r="E30" s="197">
        <f>INDEX(Výdaje!$1:$10000,66,A30)</f>
        <v>5000</v>
      </c>
      <c r="F30" s="198">
        <f>INDEX(Výdaje!$1:$10000,67,A30)</f>
        <v>1385000</v>
      </c>
      <c r="G30" s="224">
        <f>IF(ISNA(VLOOKUP(B30,'[1]Změna výdajů'!$M$9:$N$208,2,0)),0,VLOOKUP(B30,'[1]Změna výdajů'!$M$9:$N$208,2,0))</f>
        <v>0</v>
      </c>
      <c r="H30" s="127">
        <f t="shared" si="0"/>
        <v>1385000</v>
      </c>
      <c r="I30" s="224">
        <f>IF(ISNA(VLOOKUP(B30,'[2]Změna výdajů'!$M$9:$N$208,2,0)),0,VLOOKUP(B30,'[2]Změna výdajů'!$M$9:$N$208,2,0))</f>
        <v>0</v>
      </c>
      <c r="J30" s="127">
        <f t="shared" si="0"/>
        <v>1385000</v>
      </c>
      <c r="K30" s="224">
        <f>IF(ISNA(VLOOKUP(B30,'[3]Změna výdajů'!$M$9:$N$208,2,0)),0,VLOOKUP(B30,'[3]Změna výdajů'!$M$9:$N$208,2,0))</f>
        <v>0</v>
      </c>
      <c r="L30" s="127">
        <f t="shared" si="0"/>
        <v>1385000</v>
      </c>
      <c r="M30" s="224">
        <f>IF(ISNA(VLOOKUP($B30,'[4]Změna výdajů'!$M$9:$N$208,2,0)),0,VLOOKUP($B30,'[4]Změna výdajů'!$M$9:$N$208,2,0))</f>
        <v>0</v>
      </c>
      <c r="N30" s="127">
        <f t="shared" si="1"/>
        <v>1385000</v>
      </c>
      <c r="O30" s="224">
        <f>IF(ISNA(VLOOKUP($B30,'[5]Změna výdajů'!$M$9:$N$208,2,0)),0,VLOOKUP($B30,'[5]Změna výdajů'!$M$9:$N$208,2,0))</f>
        <v>0</v>
      </c>
      <c r="P30" s="127">
        <f t="shared" si="2"/>
        <v>1385000</v>
      </c>
      <c r="Q30" s="224">
        <f>IF(ISNA(VLOOKUP(H30,'[6]Změna výdajů'!$M$9:$N$208,2,0)),0,VLOOKUP(H30,'[6]Změna výdajů'!$M$9:$N$208,2,0))</f>
        <v>0</v>
      </c>
      <c r="R30" s="127">
        <f t="shared" si="3"/>
        <v>1385000</v>
      </c>
      <c r="S30" s="224">
        <f>IF(ISNA(VLOOKUP(J30,'[7]Změna výdajů'!$M$9:$N$208,2,0)),0,VLOOKUP(J30,'[7]Změna výdajů'!$M$9:$N$208,2,0))</f>
        <v>0</v>
      </c>
      <c r="T30" s="127">
        <f t="shared" si="4"/>
        <v>1385000</v>
      </c>
      <c r="U30" s="224">
        <f>IF(ISNA(VLOOKUP(L30,'[8]Změna výdajů'!$M$9:$N$208,2,0)),0,VLOOKUP(L30,'[8]Změna výdajů'!$M$9:$N$208,2,0))</f>
        <v>0</v>
      </c>
      <c r="V30" s="127">
        <f t="shared" si="5"/>
        <v>1385000</v>
      </c>
      <c r="W30" s="224">
        <f>IF(ISNA(VLOOKUP($B30,'[6]Změna výdajů'!$M$9:$N$208,2,0)),0,VLOOKUP($B30,'[6]Změna výdajů'!$M$9:$N$208,2,0))</f>
        <v>0</v>
      </c>
      <c r="X30" s="127">
        <f t="shared" si="6"/>
        <v>1385000</v>
      </c>
      <c r="Y30" s="224">
        <f>IF(ISNA(VLOOKUP($B30,'[7]Změna výdajů'!$M$9:$N$208,2,0)),0,VLOOKUP($B30,'[7]Změna výdajů'!$M$9:$N$208,2,0))</f>
        <v>0</v>
      </c>
      <c r="Z30" s="127">
        <f t="shared" si="7"/>
        <v>1385000</v>
      </c>
      <c r="AA30" s="224">
        <f>IF(ISNA(VLOOKUP($B30,'[8]Změna výdajů'!$M$9:$N$208,2,0)),0,VLOOKUP($B30,'[8]Změna výdajů'!$M$9:$N$208,2,0))</f>
        <v>0</v>
      </c>
      <c r="AB30" s="127">
        <f t="shared" si="8"/>
        <v>1385000</v>
      </c>
      <c r="AC30" s="224">
        <f>IF(ISNA(VLOOKUP($B30,'[9]Změna výdajů'!$M$9:$N$208,2,0)),0,VLOOKUP($B30,'[9]Změna výdajů'!$M$9:$N$208,2,0))</f>
        <v>0</v>
      </c>
      <c r="AD30" s="127">
        <f t="shared" si="9"/>
        <v>1385000</v>
      </c>
      <c r="AE30" s="224">
        <f>IF(ISNA(VLOOKUP($B30,'[10]Změna výdajů'!$M$9:$N$208,2,0)),0,VLOOKUP($B30,'[10]Změna výdajů'!$M$9:$N$208,2,0))</f>
        <v>0</v>
      </c>
      <c r="AF30" s="127">
        <f t="shared" si="10"/>
        <v>1385000</v>
      </c>
    </row>
    <row r="31" spans="1:32" ht="12.75">
      <c r="A31" s="124">
        <f t="shared" si="11"/>
        <v>33</v>
      </c>
      <c r="B31" s="125">
        <f>INDEX(Výdaje!$1:$10000,1,A31)</f>
        <v>6310</v>
      </c>
      <c r="C31" s="16" t="str">
        <f>INDEX(Výdaje!$1:$10000,2,A31)</f>
        <v>Výdaje z finančních operací</v>
      </c>
      <c r="D31" s="126">
        <f>INDEX(Výdaje!$1:$10000,55,A31)</f>
        <v>30000</v>
      </c>
      <c r="E31" s="197">
        <f>INDEX(Výdaje!$1:$10000,66,A31)</f>
        <v>0</v>
      </c>
      <c r="F31" s="198">
        <f>INDEX(Výdaje!$1:$10000,67,A31)</f>
        <v>30000</v>
      </c>
      <c r="G31" s="224">
        <f>IF(ISNA(VLOOKUP(B31,'[1]Změna výdajů'!$M$9:$N$208,2,0)),0,VLOOKUP(B31,'[1]Změna výdajů'!$M$9:$N$208,2,0))</f>
        <v>0</v>
      </c>
      <c r="H31" s="127">
        <f t="shared" si="0"/>
        <v>30000</v>
      </c>
      <c r="I31" s="224">
        <f>IF(ISNA(VLOOKUP(B31,'[2]Změna výdajů'!$M$9:$N$208,2,0)),0,VLOOKUP(B31,'[2]Změna výdajů'!$M$9:$N$208,2,0))</f>
        <v>0</v>
      </c>
      <c r="J31" s="127">
        <f t="shared" si="0"/>
        <v>30000</v>
      </c>
      <c r="K31" s="224">
        <f>IF(ISNA(VLOOKUP(B31,'[3]Změna výdajů'!$M$9:$N$208,2,0)),0,VLOOKUP(B31,'[3]Změna výdajů'!$M$9:$N$208,2,0))</f>
        <v>0</v>
      </c>
      <c r="L31" s="127">
        <f t="shared" si="0"/>
        <v>30000</v>
      </c>
      <c r="M31" s="224">
        <f>IF(ISNA(VLOOKUP($B31,'[4]Změna výdajů'!$M$9:$N$208,2,0)),0,VLOOKUP($B31,'[4]Změna výdajů'!$M$9:$N$208,2,0))</f>
        <v>0</v>
      </c>
      <c r="N31" s="127">
        <f t="shared" si="1"/>
        <v>30000</v>
      </c>
      <c r="O31" s="224">
        <f>IF(ISNA(VLOOKUP($B31,'[5]Změna výdajů'!$M$9:$N$208,2,0)),0,VLOOKUP($B31,'[5]Změna výdajů'!$M$9:$N$208,2,0))</f>
        <v>0</v>
      </c>
      <c r="P31" s="127">
        <f t="shared" si="2"/>
        <v>30000</v>
      </c>
      <c r="Q31" s="224">
        <f>IF(ISNA(VLOOKUP(H31,'[6]Změna výdajů'!$M$9:$N$208,2,0)),0,VLOOKUP(H31,'[6]Změna výdajů'!$M$9:$N$208,2,0))</f>
        <v>0</v>
      </c>
      <c r="R31" s="127">
        <f t="shared" si="3"/>
        <v>30000</v>
      </c>
      <c r="S31" s="224">
        <f>IF(ISNA(VLOOKUP(J31,'[7]Změna výdajů'!$M$9:$N$208,2,0)),0,VLOOKUP(J31,'[7]Změna výdajů'!$M$9:$N$208,2,0))</f>
        <v>0</v>
      </c>
      <c r="T31" s="127">
        <f t="shared" si="4"/>
        <v>30000</v>
      </c>
      <c r="U31" s="224">
        <f>IF(ISNA(VLOOKUP(L31,'[8]Změna výdajů'!$M$9:$N$208,2,0)),0,VLOOKUP(L31,'[8]Změna výdajů'!$M$9:$N$208,2,0))</f>
        <v>0</v>
      </c>
      <c r="V31" s="127">
        <f t="shared" si="5"/>
        <v>30000</v>
      </c>
      <c r="W31" s="224">
        <f>IF(ISNA(VLOOKUP($B31,'[6]Změna výdajů'!$M$9:$N$208,2,0)),0,VLOOKUP($B31,'[6]Změna výdajů'!$M$9:$N$208,2,0))</f>
        <v>0</v>
      </c>
      <c r="X31" s="127">
        <f t="shared" si="6"/>
        <v>30000</v>
      </c>
      <c r="Y31" s="224">
        <f>IF(ISNA(VLOOKUP($B31,'[7]Změna výdajů'!$M$9:$N$208,2,0)),0,VLOOKUP($B31,'[7]Změna výdajů'!$M$9:$N$208,2,0))</f>
        <v>0</v>
      </c>
      <c r="Z31" s="127">
        <f t="shared" si="7"/>
        <v>30000</v>
      </c>
      <c r="AA31" s="224">
        <f>IF(ISNA(VLOOKUP($B31,'[8]Změna výdajů'!$M$9:$N$208,2,0)),0,VLOOKUP($B31,'[8]Změna výdajů'!$M$9:$N$208,2,0))</f>
        <v>0</v>
      </c>
      <c r="AB31" s="127">
        <f t="shared" si="8"/>
        <v>30000</v>
      </c>
      <c r="AC31" s="224">
        <f>IF(ISNA(VLOOKUP($B31,'[9]Změna výdajů'!$M$9:$N$208,2,0)),0,VLOOKUP($B31,'[9]Změna výdajů'!$M$9:$N$208,2,0))</f>
        <v>0</v>
      </c>
      <c r="AD31" s="127">
        <f t="shared" si="9"/>
        <v>30000</v>
      </c>
      <c r="AE31" s="224">
        <f>IF(ISNA(VLOOKUP($B31,'[10]Změna výdajů'!$M$9:$N$208,2,0)),0,VLOOKUP($B31,'[10]Změna výdajů'!$M$9:$N$208,2,0))</f>
        <v>0</v>
      </c>
      <c r="AF31" s="127">
        <f t="shared" si="10"/>
        <v>30000</v>
      </c>
    </row>
    <row r="32" spans="1:32" ht="12.75">
      <c r="A32" s="124">
        <f t="shared" si="11"/>
        <v>34</v>
      </c>
      <c r="B32" s="125">
        <f>INDEX(Výdaje!$1:$10000,1,A32)</f>
        <v>6330</v>
      </c>
      <c r="C32" s="16" t="str">
        <f>INDEX(Výdaje!$1:$10000,2,A32)</f>
        <v>Převody</v>
      </c>
      <c r="D32" s="126">
        <f>INDEX(Výdaje!$1:$10000,55,A32)</f>
        <v>60000</v>
      </c>
      <c r="E32" s="197">
        <f>INDEX(Výdaje!$1:$10000,66,A32)</f>
        <v>0</v>
      </c>
      <c r="F32" s="198">
        <f>INDEX(Výdaje!$1:$10000,67,A32)</f>
        <v>60000</v>
      </c>
      <c r="G32" s="224">
        <f>IF(ISNA(VLOOKUP(B32,'[1]Změna výdajů'!$M$9:$N$208,2,0)),0,VLOOKUP(B32,'[1]Změna výdajů'!$M$9:$N$208,2,0))</f>
        <v>0</v>
      </c>
      <c r="H32" s="127">
        <f t="shared" si="0"/>
        <v>60000</v>
      </c>
      <c r="I32" s="224">
        <f>IF(ISNA(VLOOKUP(B32,'[2]Změna výdajů'!$M$9:$N$208,2,0)),0,VLOOKUP(B32,'[2]Změna výdajů'!$M$9:$N$208,2,0))</f>
        <v>0</v>
      </c>
      <c r="J32" s="127">
        <f t="shared" si="0"/>
        <v>60000</v>
      </c>
      <c r="K32" s="224">
        <f>IF(ISNA(VLOOKUP(B32,'[3]Změna výdajů'!$M$9:$N$208,2,0)),0,VLOOKUP(B32,'[3]Změna výdajů'!$M$9:$N$208,2,0))</f>
        <v>0</v>
      </c>
      <c r="L32" s="127">
        <f t="shared" si="0"/>
        <v>60000</v>
      </c>
      <c r="M32" s="224">
        <f>IF(ISNA(VLOOKUP($B32,'[4]Změna výdajů'!$M$9:$N$208,2,0)),0,VLOOKUP($B32,'[4]Změna výdajů'!$M$9:$N$208,2,0))</f>
        <v>0</v>
      </c>
      <c r="N32" s="127">
        <f t="shared" si="1"/>
        <v>60000</v>
      </c>
      <c r="O32" s="224">
        <f>IF(ISNA(VLOOKUP($B32,'[5]Změna výdajů'!$M$9:$N$208,2,0)),0,VLOOKUP($B32,'[5]Změna výdajů'!$M$9:$N$208,2,0))</f>
        <v>0</v>
      </c>
      <c r="P32" s="127">
        <f t="shared" si="2"/>
        <v>60000</v>
      </c>
      <c r="Q32" s="224">
        <f>IF(ISNA(VLOOKUP(H32,'[6]Změna výdajů'!$M$9:$N$208,2,0)),0,VLOOKUP(H32,'[6]Změna výdajů'!$M$9:$N$208,2,0))</f>
        <v>0</v>
      </c>
      <c r="R32" s="127">
        <f t="shared" si="3"/>
        <v>60000</v>
      </c>
      <c r="S32" s="224">
        <f>IF(ISNA(VLOOKUP(J32,'[7]Změna výdajů'!$M$9:$N$208,2,0)),0,VLOOKUP(J32,'[7]Změna výdajů'!$M$9:$N$208,2,0))</f>
        <v>0</v>
      </c>
      <c r="T32" s="127">
        <f t="shared" si="4"/>
        <v>60000</v>
      </c>
      <c r="U32" s="224">
        <f>IF(ISNA(VLOOKUP(L32,'[8]Změna výdajů'!$M$9:$N$208,2,0)),0,VLOOKUP(L32,'[8]Změna výdajů'!$M$9:$N$208,2,0))</f>
        <v>0</v>
      </c>
      <c r="V32" s="127">
        <f t="shared" si="5"/>
        <v>60000</v>
      </c>
      <c r="W32" s="224">
        <f>IF(ISNA(VLOOKUP($B32,'[6]Změna výdajů'!$M$9:$N$208,2,0)),0,VLOOKUP($B32,'[6]Změna výdajů'!$M$9:$N$208,2,0))</f>
        <v>0</v>
      </c>
      <c r="X32" s="127">
        <f t="shared" si="6"/>
        <v>60000</v>
      </c>
      <c r="Y32" s="224">
        <f>IF(ISNA(VLOOKUP($B32,'[7]Změna výdajů'!$M$9:$N$208,2,0)),0,VLOOKUP($B32,'[7]Změna výdajů'!$M$9:$N$208,2,0))</f>
        <v>0</v>
      </c>
      <c r="Z32" s="127">
        <f t="shared" si="7"/>
        <v>60000</v>
      </c>
      <c r="AA32" s="224">
        <f>IF(ISNA(VLOOKUP($B32,'[8]Změna výdajů'!$M$9:$N$208,2,0)),0,VLOOKUP($B32,'[8]Změna výdajů'!$M$9:$N$208,2,0))</f>
        <v>0</v>
      </c>
      <c r="AB32" s="127">
        <f t="shared" si="8"/>
        <v>60000</v>
      </c>
      <c r="AC32" s="224">
        <f>IF(ISNA(VLOOKUP($B32,'[9]Změna výdajů'!$M$9:$N$208,2,0)),0,VLOOKUP($B32,'[9]Změna výdajů'!$M$9:$N$208,2,0))</f>
        <v>0</v>
      </c>
      <c r="AD32" s="127">
        <f t="shared" si="9"/>
        <v>60000</v>
      </c>
      <c r="AE32" s="224">
        <f>IF(ISNA(VLOOKUP($B32,'[10]Změna výdajů'!$M$9:$N$208,2,0)),0,VLOOKUP($B32,'[10]Změna výdajů'!$M$9:$N$208,2,0))</f>
        <v>0</v>
      </c>
      <c r="AF32" s="127">
        <f t="shared" si="10"/>
        <v>60000</v>
      </c>
    </row>
    <row r="33" spans="1:32" ht="12.75">
      <c r="A33" s="124">
        <f t="shared" si="11"/>
        <v>35</v>
      </c>
      <c r="B33" s="125">
        <f>INDEX(Výdaje!$1:$10000,1,A33)</f>
        <v>6399</v>
      </c>
      <c r="C33" s="16" t="str">
        <f>INDEX(Výdaje!$1:$10000,2,A33)</f>
        <v>Daň obec</v>
      </c>
      <c r="D33" s="126">
        <f>INDEX(Výdaje!$1:$10000,55,A33)</f>
        <v>100000</v>
      </c>
      <c r="E33" s="197">
        <f>INDEX(Výdaje!$1:$10000,66,A33)</f>
        <v>0</v>
      </c>
      <c r="F33" s="198">
        <f>INDEX(Výdaje!$1:$10000,67,A33)</f>
        <v>100000</v>
      </c>
      <c r="G33" s="224">
        <f>IF(ISNA(VLOOKUP(B33,'[1]Změna výdajů'!$M$9:$N$208,2,0)),0,VLOOKUP(B33,'[1]Změna výdajů'!$M$9:$N$208,2,0))</f>
        <v>0</v>
      </c>
      <c r="H33" s="127">
        <f t="shared" si="0"/>
        <v>100000</v>
      </c>
      <c r="I33" s="224">
        <f>IF(ISNA(VLOOKUP(B33,'[2]Změna výdajů'!$M$9:$N$208,2,0)),0,VLOOKUP(B33,'[2]Změna výdajů'!$M$9:$N$208,2,0))</f>
        <v>0</v>
      </c>
      <c r="J33" s="127">
        <f t="shared" si="0"/>
        <v>100000</v>
      </c>
      <c r="K33" s="224">
        <f>IF(ISNA(VLOOKUP(B33,'[3]Změna výdajů'!$M$9:$N$208,2,0)),0,VLOOKUP(B33,'[3]Změna výdajů'!$M$9:$N$208,2,0))</f>
        <v>0</v>
      </c>
      <c r="L33" s="127">
        <f t="shared" si="0"/>
        <v>100000</v>
      </c>
      <c r="M33" s="224">
        <f>IF(ISNA(VLOOKUP($B33,'[4]Změna výdajů'!$M$9:$N$208,2,0)),0,VLOOKUP($B33,'[4]Změna výdajů'!$M$9:$N$208,2,0))</f>
        <v>0</v>
      </c>
      <c r="N33" s="127">
        <f t="shared" si="1"/>
        <v>100000</v>
      </c>
      <c r="O33" s="224">
        <f>IF(ISNA(VLOOKUP($B33,'[5]Změna výdajů'!$M$9:$N$208,2,0)),0,VLOOKUP($B33,'[5]Změna výdajů'!$M$9:$N$208,2,0))</f>
        <v>0</v>
      </c>
      <c r="P33" s="127">
        <f t="shared" si="2"/>
        <v>100000</v>
      </c>
      <c r="Q33" s="224">
        <f>IF(ISNA(VLOOKUP(H33,'[6]Změna výdajů'!$M$9:$N$208,2,0)),0,VLOOKUP(H33,'[6]Změna výdajů'!$M$9:$N$208,2,0))</f>
        <v>0</v>
      </c>
      <c r="R33" s="127">
        <f t="shared" si="3"/>
        <v>100000</v>
      </c>
      <c r="S33" s="224">
        <f>IF(ISNA(VLOOKUP(J33,'[7]Změna výdajů'!$M$9:$N$208,2,0)),0,VLOOKUP(J33,'[7]Změna výdajů'!$M$9:$N$208,2,0))</f>
        <v>0</v>
      </c>
      <c r="T33" s="127">
        <f t="shared" si="4"/>
        <v>100000</v>
      </c>
      <c r="U33" s="224">
        <f>IF(ISNA(VLOOKUP(L33,'[8]Změna výdajů'!$M$9:$N$208,2,0)),0,VLOOKUP(L33,'[8]Změna výdajů'!$M$9:$N$208,2,0))</f>
        <v>0</v>
      </c>
      <c r="V33" s="127">
        <f t="shared" si="5"/>
        <v>100000</v>
      </c>
      <c r="W33" s="224">
        <f>IF(ISNA(VLOOKUP($B33,'[6]Změna výdajů'!$M$9:$N$208,2,0)),0,VLOOKUP($B33,'[6]Změna výdajů'!$M$9:$N$208,2,0))</f>
        <v>0</v>
      </c>
      <c r="X33" s="127">
        <f t="shared" si="6"/>
        <v>100000</v>
      </c>
      <c r="Y33" s="224">
        <f>IF(ISNA(VLOOKUP($B33,'[7]Změna výdajů'!$M$9:$N$208,2,0)),0,VLOOKUP($B33,'[7]Změna výdajů'!$M$9:$N$208,2,0))</f>
        <v>0</v>
      </c>
      <c r="Z33" s="127">
        <f t="shared" si="7"/>
        <v>100000</v>
      </c>
      <c r="AA33" s="224">
        <f>IF(ISNA(VLOOKUP($B33,'[8]Změna výdajů'!$M$9:$N$208,2,0)),0,VLOOKUP($B33,'[8]Změna výdajů'!$M$9:$N$208,2,0))</f>
        <v>0</v>
      </c>
      <c r="AB33" s="127">
        <f t="shared" si="8"/>
        <v>100000</v>
      </c>
      <c r="AC33" s="224">
        <f>IF(ISNA(VLOOKUP($B33,'[9]Změna výdajů'!$M$9:$N$208,2,0)),0,VLOOKUP($B33,'[9]Změna výdajů'!$M$9:$N$208,2,0))</f>
        <v>0</v>
      </c>
      <c r="AD33" s="127">
        <f t="shared" si="9"/>
        <v>100000</v>
      </c>
      <c r="AE33" s="224">
        <f>IF(ISNA(VLOOKUP($B33,'[10]Změna výdajů'!$M$9:$N$208,2,0)),0,VLOOKUP($B33,'[10]Změna výdajů'!$M$9:$N$208,2,0))</f>
        <v>0</v>
      </c>
      <c r="AF33" s="127">
        <f t="shared" si="10"/>
        <v>100000</v>
      </c>
    </row>
    <row r="34" spans="1:32" ht="12.75">
      <c r="A34" s="124">
        <f t="shared" si="11"/>
        <v>36</v>
      </c>
      <c r="B34" s="125">
        <f>INDEX(Výdaje!$1:$10000,1,A34)</f>
        <v>3349</v>
      </c>
      <c r="C34" s="16" t="str">
        <f>INDEX(Výdaje!$1:$10000,2,A34)</f>
        <v>noviny</v>
      </c>
      <c r="D34" s="126">
        <f>INDEX(Výdaje!$1:$10000,55,A34)</f>
        <v>40000</v>
      </c>
      <c r="E34" s="197">
        <f>INDEX(Výdaje!$1:$10000,66,A34)</f>
        <v>0</v>
      </c>
      <c r="F34" s="198">
        <f>INDEX(Výdaje!$1:$10000,67,A34)</f>
        <v>40000</v>
      </c>
      <c r="G34" s="224">
        <f>IF(ISNA(VLOOKUP(B34,'[1]Změna výdajů'!$M$9:$N$208,2,0)),0,VLOOKUP(B34,'[1]Změna výdajů'!$M$9:$N$208,2,0))</f>
        <v>0</v>
      </c>
      <c r="H34" s="127">
        <f t="shared" si="0"/>
        <v>40000</v>
      </c>
      <c r="I34" s="224">
        <f>IF(ISNA(VLOOKUP(B34,'[2]Změna výdajů'!$M$9:$N$208,2,0)),0,VLOOKUP(B34,'[2]Změna výdajů'!$M$9:$N$208,2,0))</f>
        <v>0</v>
      </c>
      <c r="J34" s="127">
        <f t="shared" si="0"/>
        <v>40000</v>
      </c>
      <c r="K34" s="224">
        <f>IF(ISNA(VLOOKUP(B34,'[3]Změna výdajů'!$M$9:$N$208,2,0)),0,VLOOKUP(B34,'[3]Změna výdajů'!$M$9:$N$208,2,0))</f>
        <v>0</v>
      </c>
      <c r="L34" s="127">
        <f t="shared" si="0"/>
        <v>40000</v>
      </c>
      <c r="M34" s="224">
        <f>IF(ISNA(VLOOKUP($B34,'[4]Změna výdajů'!$M$9:$N$208,2,0)),0,VLOOKUP($B34,'[4]Změna výdajů'!$M$9:$N$208,2,0))</f>
        <v>0</v>
      </c>
      <c r="N34" s="127">
        <f t="shared" si="1"/>
        <v>40000</v>
      </c>
      <c r="O34" s="224">
        <f>IF(ISNA(VLOOKUP($B34,'[5]Změna výdajů'!$M$9:$N$208,2,0)),0,VLOOKUP($B34,'[5]Změna výdajů'!$M$9:$N$208,2,0))</f>
        <v>0</v>
      </c>
      <c r="P34" s="127">
        <f t="shared" si="2"/>
        <v>40000</v>
      </c>
      <c r="Q34" s="224">
        <f>IF(ISNA(VLOOKUP(H34,'[6]Změna výdajů'!$M$9:$N$208,2,0)),0,VLOOKUP(H34,'[6]Změna výdajů'!$M$9:$N$208,2,0))</f>
        <v>0</v>
      </c>
      <c r="R34" s="127">
        <f t="shared" si="3"/>
        <v>40000</v>
      </c>
      <c r="S34" s="224">
        <f>IF(ISNA(VLOOKUP(J34,'[7]Změna výdajů'!$M$9:$N$208,2,0)),0,VLOOKUP(J34,'[7]Změna výdajů'!$M$9:$N$208,2,0))</f>
        <v>0</v>
      </c>
      <c r="T34" s="127">
        <f t="shared" si="4"/>
        <v>40000</v>
      </c>
      <c r="U34" s="224">
        <f>IF(ISNA(VLOOKUP(L34,'[8]Změna výdajů'!$M$9:$N$208,2,0)),0,VLOOKUP(L34,'[8]Změna výdajů'!$M$9:$N$208,2,0))</f>
        <v>0</v>
      </c>
      <c r="V34" s="127">
        <f t="shared" si="5"/>
        <v>40000</v>
      </c>
      <c r="W34" s="224">
        <f>IF(ISNA(VLOOKUP($B34,'[6]Změna výdajů'!$M$9:$N$208,2,0)),0,VLOOKUP($B34,'[6]Změna výdajů'!$M$9:$N$208,2,0))</f>
        <v>0</v>
      </c>
      <c r="X34" s="127">
        <f t="shared" si="6"/>
        <v>40000</v>
      </c>
      <c r="Y34" s="224">
        <f>IF(ISNA(VLOOKUP($B34,'[7]Změna výdajů'!$M$9:$N$208,2,0)),0,VLOOKUP($B34,'[7]Změna výdajů'!$M$9:$N$208,2,0))</f>
        <v>0</v>
      </c>
      <c r="Z34" s="127">
        <f t="shared" si="7"/>
        <v>40000</v>
      </c>
      <c r="AA34" s="224">
        <f>IF(ISNA(VLOOKUP($B34,'[8]Změna výdajů'!$M$9:$N$208,2,0)),0,VLOOKUP($B34,'[8]Změna výdajů'!$M$9:$N$208,2,0))</f>
        <v>0</v>
      </c>
      <c r="AB34" s="127">
        <f t="shared" si="8"/>
        <v>40000</v>
      </c>
      <c r="AC34" s="224">
        <f>IF(ISNA(VLOOKUP($B34,'[9]Změna výdajů'!$M$9:$N$208,2,0)),0,VLOOKUP($B34,'[9]Změna výdajů'!$M$9:$N$208,2,0))</f>
        <v>0</v>
      </c>
      <c r="AD34" s="127">
        <f t="shared" si="9"/>
        <v>40000</v>
      </c>
      <c r="AE34" s="224">
        <f>IF(ISNA(VLOOKUP($B34,'[10]Změna výdajů'!$M$9:$N$208,2,0)),0,VLOOKUP($B34,'[10]Změna výdajů'!$M$9:$N$208,2,0))</f>
        <v>0</v>
      </c>
      <c r="AF34" s="127">
        <f t="shared" si="10"/>
        <v>40000</v>
      </c>
    </row>
    <row r="35" spans="1:32" ht="12.75">
      <c r="A35" s="124">
        <f t="shared" si="11"/>
        <v>37</v>
      </c>
      <c r="B35" s="125">
        <f>INDEX(Výdaje!$1:$10000,1,A35)</f>
        <v>2221</v>
      </c>
      <c r="C35" s="16" t="str">
        <f>INDEX(Výdaje!$1:$10000,2,A35)</f>
        <v>Doprava</v>
      </c>
      <c r="D35" s="126">
        <f>INDEX(Výdaje!$1:$10000,55,A35)</f>
        <v>0</v>
      </c>
      <c r="E35" s="197">
        <f>INDEX(Výdaje!$1:$10000,66,A35)</f>
        <v>0</v>
      </c>
      <c r="F35" s="198">
        <f>INDEX(Výdaje!$1:$10000,67,A35)</f>
        <v>0</v>
      </c>
      <c r="G35" s="224">
        <f>IF(ISNA(VLOOKUP(B35,'[1]Změna výdajů'!$M$9:$N$208,2,0)),0,VLOOKUP(B35,'[1]Změna výdajů'!$M$9:$N$208,2,0))</f>
        <v>0</v>
      </c>
      <c r="H35" s="127">
        <f t="shared" si="0"/>
        <v>0</v>
      </c>
      <c r="I35" s="224">
        <f>IF(ISNA(VLOOKUP(B35,'[2]Změna výdajů'!$M$9:$N$208,2,0)),0,VLOOKUP(B35,'[2]Změna výdajů'!$M$9:$N$208,2,0))</f>
        <v>0</v>
      </c>
      <c r="J35" s="127">
        <f t="shared" si="0"/>
        <v>0</v>
      </c>
      <c r="K35" s="224">
        <f>IF(ISNA(VLOOKUP(B35,'[3]Změna výdajů'!$M$9:$N$208,2,0)),0,VLOOKUP(B35,'[3]Změna výdajů'!$M$9:$N$208,2,0))</f>
        <v>0</v>
      </c>
      <c r="L35" s="127">
        <f t="shared" si="0"/>
        <v>0</v>
      </c>
      <c r="M35" s="224">
        <f>IF(ISNA(VLOOKUP($B35,'[4]Změna výdajů'!$M$9:$N$208,2,0)),0,VLOOKUP($B35,'[4]Změna výdajů'!$M$9:$N$208,2,0))</f>
        <v>0</v>
      </c>
      <c r="N35" s="127">
        <f t="shared" si="1"/>
        <v>0</v>
      </c>
      <c r="O35" s="224">
        <f>IF(ISNA(VLOOKUP($B35,'[5]Změna výdajů'!$M$9:$N$208,2,0)),0,VLOOKUP($B35,'[5]Změna výdajů'!$M$9:$N$208,2,0))</f>
        <v>0</v>
      </c>
      <c r="P35" s="127">
        <f t="shared" si="2"/>
        <v>0</v>
      </c>
      <c r="Q35" s="224">
        <f>IF(ISNA(VLOOKUP(H35,'[6]Změna výdajů'!$M$9:$N$208,2,0)),0,VLOOKUP(H35,'[6]Změna výdajů'!$M$9:$N$208,2,0))</f>
        <v>0</v>
      </c>
      <c r="R35" s="127">
        <f t="shared" si="3"/>
        <v>0</v>
      </c>
      <c r="S35" s="224">
        <f>IF(ISNA(VLOOKUP(J35,'[7]Změna výdajů'!$M$9:$N$208,2,0)),0,VLOOKUP(J35,'[7]Změna výdajů'!$M$9:$N$208,2,0))</f>
        <v>0</v>
      </c>
      <c r="T35" s="127">
        <f t="shared" si="4"/>
        <v>0</v>
      </c>
      <c r="U35" s="224">
        <f>IF(ISNA(VLOOKUP(L35,'[8]Změna výdajů'!$M$9:$N$208,2,0)),0,VLOOKUP(L35,'[8]Změna výdajů'!$M$9:$N$208,2,0))</f>
        <v>0</v>
      </c>
      <c r="V35" s="127">
        <f t="shared" si="5"/>
        <v>0</v>
      </c>
      <c r="W35" s="224">
        <f>IF(ISNA(VLOOKUP($B35,'[6]Změna výdajů'!$M$9:$N$208,2,0)),0,VLOOKUP($B35,'[6]Změna výdajů'!$M$9:$N$208,2,0))</f>
        <v>0</v>
      </c>
      <c r="X35" s="127">
        <f t="shared" si="6"/>
        <v>0</v>
      </c>
      <c r="Y35" s="224">
        <f>IF(ISNA(VLOOKUP($B35,'[7]Změna výdajů'!$M$9:$N$208,2,0)),0,VLOOKUP($B35,'[7]Změna výdajů'!$M$9:$N$208,2,0))</f>
        <v>0</v>
      </c>
      <c r="Z35" s="127">
        <f t="shared" si="7"/>
        <v>0</v>
      </c>
      <c r="AA35" s="224">
        <f>IF(ISNA(VLOOKUP($B35,'[8]Změna výdajů'!$M$9:$N$208,2,0)),0,VLOOKUP($B35,'[8]Změna výdajů'!$M$9:$N$208,2,0))</f>
        <v>0</v>
      </c>
      <c r="AB35" s="127">
        <f t="shared" si="8"/>
        <v>0</v>
      </c>
      <c r="AC35" s="224">
        <f>IF(ISNA(VLOOKUP($B35,'[9]Změna výdajů'!$M$9:$N$208,2,0)),0,VLOOKUP($B35,'[9]Změna výdajů'!$M$9:$N$208,2,0))</f>
        <v>0</v>
      </c>
      <c r="AD35" s="127">
        <f t="shared" si="9"/>
        <v>0</v>
      </c>
      <c r="AE35" s="224">
        <f>IF(ISNA(VLOOKUP($B35,'[10]Změna výdajů'!$M$9:$N$208,2,0)),0,VLOOKUP($B35,'[10]Změna výdajů'!$M$9:$N$208,2,0))</f>
        <v>0</v>
      </c>
      <c r="AF35" s="127">
        <f t="shared" si="10"/>
        <v>0</v>
      </c>
    </row>
    <row r="36" spans="1:32" ht="12.75">
      <c r="A36" s="124">
        <f t="shared" si="11"/>
        <v>38</v>
      </c>
      <c r="B36" s="125">
        <f>INDEX(Výdaje!$1:$10000,1,A36)</f>
        <v>3429</v>
      </c>
      <c r="C36" s="16" t="str">
        <f>INDEX(Výdaje!$1:$10000,2,A36)</f>
        <v>Zájmová činnost</v>
      </c>
      <c r="D36" s="126">
        <f>INDEX(Výdaje!$1:$10000,55,A36)</f>
        <v>64000</v>
      </c>
      <c r="E36" s="197">
        <f>INDEX(Výdaje!$1:$10000,66,A36)</f>
        <v>0</v>
      </c>
      <c r="F36" s="198">
        <f>INDEX(Výdaje!$1:$10000,67,A36)</f>
        <v>64000</v>
      </c>
      <c r="G36" s="224">
        <f>IF(ISNA(VLOOKUP(B36,'[1]Změna výdajů'!$M$9:$N$208,2,0)),0,VLOOKUP(B36,'[1]Změna výdajů'!$M$9:$N$208,2,0))</f>
        <v>0</v>
      </c>
      <c r="H36" s="127">
        <f t="shared" si="0"/>
        <v>64000</v>
      </c>
      <c r="I36" s="224">
        <f>IF(ISNA(VLOOKUP(B36,'[2]Změna výdajů'!$M$9:$N$208,2,0)),0,VLOOKUP(B36,'[2]Změna výdajů'!$M$9:$N$208,2,0))</f>
        <v>0</v>
      </c>
      <c r="J36" s="127">
        <f t="shared" si="0"/>
        <v>64000</v>
      </c>
      <c r="K36" s="224">
        <f>IF(ISNA(VLOOKUP(B36,'[3]Změna výdajů'!$M$9:$N$208,2,0)),0,VLOOKUP(B36,'[3]Změna výdajů'!$M$9:$N$208,2,0))</f>
        <v>0</v>
      </c>
      <c r="L36" s="127">
        <f t="shared" si="0"/>
        <v>64000</v>
      </c>
      <c r="M36" s="224">
        <f>IF(ISNA(VLOOKUP($B36,'[4]Změna výdajů'!$M$9:$N$208,2,0)),0,VLOOKUP($B36,'[4]Změna výdajů'!$M$9:$N$208,2,0))</f>
        <v>0</v>
      </c>
      <c r="N36" s="127">
        <f t="shared" si="1"/>
        <v>64000</v>
      </c>
      <c r="O36" s="224">
        <f>IF(ISNA(VLOOKUP($B36,'[5]Změna výdajů'!$M$9:$N$208,2,0)),0,VLOOKUP($B36,'[5]Změna výdajů'!$M$9:$N$208,2,0))</f>
        <v>0</v>
      </c>
      <c r="P36" s="127">
        <f t="shared" si="2"/>
        <v>64000</v>
      </c>
      <c r="Q36" s="224">
        <f>IF(ISNA(VLOOKUP(H36,'[6]Změna výdajů'!$M$9:$N$208,2,0)),0,VLOOKUP(H36,'[6]Změna výdajů'!$M$9:$N$208,2,0))</f>
        <v>0</v>
      </c>
      <c r="R36" s="127">
        <f t="shared" si="3"/>
        <v>64000</v>
      </c>
      <c r="S36" s="224">
        <f>IF(ISNA(VLOOKUP(J36,'[7]Změna výdajů'!$M$9:$N$208,2,0)),0,VLOOKUP(J36,'[7]Změna výdajů'!$M$9:$N$208,2,0))</f>
        <v>0</v>
      </c>
      <c r="T36" s="127">
        <f t="shared" si="4"/>
        <v>64000</v>
      </c>
      <c r="U36" s="224">
        <f>IF(ISNA(VLOOKUP(L36,'[8]Změna výdajů'!$M$9:$N$208,2,0)),0,VLOOKUP(L36,'[8]Změna výdajů'!$M$9:$N$208,2,0))</f>
        <v>0</v>
      </c>
      <c r="V36" s="127">
        <f t="shared" si="5"/>
        <v>64000</v>
      </c>
      <c r="W36" s="224">
        <f>IF(ISNA(VLOOKUP($B36,'[6]Změna výdajů'!$M$9:$N$208,2,0)),0,VLOOKUP($B36,'[6]Změna výdajů'!$M$9:$N$208,2,0))</f>
        <v>0</v>
      </c>
      <c r="X36" s="127">
        <f t="shared" si="6"/>
        <v>64000</v>
      </c>
      <c r="Y36" s="224">
        <f>IF(ISNA(VLOOKUP($B36,'[7]Změna výdajů'!$M$9:$N$208,2,0)),0,VLOOKUP($B36,'[7]Změna výdajů'!$M$9:$N$208,2,0))</f>
        <v>0</v>
      </c>
      <c r="Z36" s="127">
        <f t="shared" si="7"/>
        <v>64000</v>
      </c>
      <c r="AA36" s="224">
        <f>IF(ISNA(VLOOKUP($B36,'[8]Změna výdajů'!$M$9:$N$208,2,0)),0,VLOOKUP($B36,'[8]Změna výdajů'!$M$9:$N$208,2,0))</f>
        <v>0</v>
      </c>
      <c r="AB36" s="127">
        <f t="shared" si="8"/>
        <v>64000</v>
      </c>
      <c r="AC36" s="224">
        <f>IF(ISNA(VLOOKUP($B36,'[9]Změna výdajů'!$M$9:$N$208,2,0)),0,VLOOKUP($B36,'[9]Změna výdajů'!$M$9:$N$208,2,0))</f>
        <v>0</v>
      </c>
      <c r="AD36" s="127">
        <f t="shared" si="9"/>
        <v>64000</v>
      </c>
      <c r="AE36" s="224">
        <f>IF(ISNA(VLOOKUP($B36,'[10]Změna výdajů'!$M$9:$N$208,2,0)),0,VLOOKUP($B36,'[10]Změna výdajů'!$M$9:$N$208,2,0))</f>
        <v>0</v>
      </c>
      <c r="AF36" s="127">
        <f t="shared" si="10"/>
        <v>64000</v>
      </c>
    </row>
    <row r="37" spans="1:32" ht="12.75">
      <c r="A37" s="124">
        <f t="shared" si="11"/>
        <v>39</v>
      </c>
      <c r="B37" s="125">
        <f>INDEX(Výdaje!$1:$10000,1,A37)</f>
        <v>3744</v>
      </c>
      <c r="C37" s="16" t="str">
        <f>INDEX(Výdaje!$1:$10000,2,A37)</f>
        <v>Protipovodňová opatření</v>
      </c>
      <c r="D37" s="126">
        <f>INDEX(Výdaje!$1:$10000,55,A37)</f>
        <v>0</v>
      </c>
      <c r="E37" s="197">
        <f>INDEX(Výdaje!$1:$10000,66,A37)</f>
        <v>0</v>
      </c>
      <c r="F37" s="198">
        <f>INDEX(Výdaje!$1:$10000,67,A37)</f>
        <v>0</v>
      </c>
      <c r="G37" s="224">
        <f>IF(ISNA(VLOOKUP(B37,'[1]Změna výdajů'!$M$9:$N$208,2,0)),0,VLOOKUP(B37,'[1]Změna výdajů'!$M$9:$N$208,2,0))</f>
        <v>0</v>
      </c>
      <c r="H37" s="127">
        <f t="shared" si="0"/>
        <v>0</v>
      </c>
      <c r="I37" s="224">
        <f>IF(ISNA(VLOOKUP(B37,'[2]Změna výdajů'!$M$9:$N$208,2,0)),0,VLOOKUP(B37,'[2]Změna výdajů'!$M$9:$N$208,2,0))</f>
        <v>0</v>
      </c>
      <c r="J37" s="127">
        <f t="shared" si="0"/>
        <v>0</v>
      </c>
      <c r="K37" s="224">
        <f>IF(ISNA(VLOOKUP(B37,'[3]Změna výdajů'!$M$9:$N$208,2,0)),0,VLOOKUP(B37,'[3]Změna výdajů'!$M$9:$N$208,2,0))</f>
        <v>0</v>
      </c>
      <c r="L37" s="127">
        <f t="shared" si="0"/>
        <v>0</v>
      </c>
      <c r="M37" s="224">
        <f>IF(ISNA(VLOOKUP($B37,'[4]Změna výdajů'!$M$9:$N$208,2,0)),0,VLOOKUP($B37,'[4]Změna výdajů'!$M$9:$N$208,2,0))</f>
        <v>0</v>
      </c>
      <c r="N37" s="127">
        <f t="shared" si="1"/>
        <v>0</v>
      </c>
      <c r="O37" s="224">
        <f>IF(ISNA(VLOOKUP($B37,'[5]Změna výdajů'!$M$9:$N$208,2,0)),0,VLOOKUP($B37,'[5]Změna výdajů'!$M$9:$N$208,2,0))</f>
        <v>0</v>
      </c>
      <c r="P37" s="127">
        <f t="shared" si="2"/>
        <v>0</v>
      </c>
      <c r="Q37" s="224">
        <f>IF(ISNA(VLOOKUP(H37,'[6]Změna výdajů'!$M$9:$N$208,2,0)),0,VLOOKUP(H37,'[6]Změna výdajů'!$M$9:$N$208,2,0))</f>
        <v>0</v>
      </c>
      <c r="R37" s="127">
        <f t="shared" si="3"/>
        <v>0</v>
      </c>
      <c r="S37" s="224">
        <f>IF(ISNA(VLOOKUP(J37,'[7]Změna výdajů'!$M$9:$N$208,2,0)),0,VLOOKUP(J37,'[7]Změna výdajů'!$M$9:$N$208,2,0))</f>
        <v>0</v>
      </c>
      <c r="T37" s="127">
        <f t="shared" si="4"/>
        <v>0</v>
      </c>
      <c r="U37" s="224">
        <f>IF(ISNA(VLOOKUP(L37,'[8]Změna výdajů'!$M$9:$N$208,2,0)),0,VLOOKUP(L37,'[8]Změna výdajů'!$M$9:$N$208,2,0))</f>
        <v>0</v>
      </c>
      <c r="V37" s="127">
        <f t="shared" si="5"/>
        <v>0</v>
      </c>
      <c r="W37" s="224">
        <f>IF(ISNA(VLOOKUP($B37,'[6]Změna výdajů'!$M$9:$N$208,2,0)),0,VLOOKUP($B37,'[6]Změna výdajů'!$M$9:$N$208,2,0))</f>
        <v>0</v>
      </c>
      <c r="X37" s="127">
        <f t="shared" si="6"/>
        <v>0</v>
      </c>
      <c r="Y37" s="224">
        <f>IF(ISNA(VLOOKUP($B37,'[7]Změna výdajů'!$M$9:$N$208,2,0)),0,VLOOKUP($B37,'[7]Změna výdajů'!$M$9:$N$208,2,0))</f>
        <v>0</v>
      </c>
      <c r="Z37" s="127">
        <f t="shared" si="7"/>
        <v>0</v>
      </c>
      <c r="AA37" s="224">
        <f>IF(ISNA(VLOOKUP($B37,'[8]Změna výdajů'!$M$9:$N$208,2,0)),0,VLOOKUP($B37,'[8]Změna výdajů'!$M$9:$N$208,2,0))</f>
        <v>0</v>
      </c>
      <c r="AB37" s="127">
        <f t="shared" si="8"/>
        <v>0</v>
      </c>
      <c r="AC37" s="224">
        <f>IF(ISNA(VLOOKUP($B37,'[9]Změna výdajů'!$M$9:$N$208,2,0)),0,VLOOKUP($B37,'[9]Změna výdajů'!$M$9:$N$208,2,0))</f>
        <v>0</v>
      </c>
      <c r="AD37" s="127">
        <f t="shared" si="9"/>
        <v>0</v>
      </c>
      <c r="AE37" s="224">
        <f>IF(ISNA(VLOOKUP($B37,'[10]Změna výdajů'!$M$9:$N$208,2,0)),0,VLOOKUP($B37,'[10]Změna výdajů'!$M$9:$N$208,2,0))</f>
        <v>0</v>
      </c>
      <c r="AF37" s="127">
        <f t="shared" si="10"/>
        <v>0</v>
      </c>
    </row>
    <row r="38" spans="1:32" ht="12.75">
      <c r="A38" s="124">
        <f t="shared" si="11"/>
        <v>40</v>
      </c>
      <c r="B38" s="125">
        <f>INDEX(Výdaje!$1:$10000,1,A38)</f>
        <v>6402</v>
      </c>
      <c r="C38" s="16" t="str">
        <f>INDEX(Výdaje!$1:$10000,2,A38)</f>
        <v>Finanční vypořádání</v>
      </c>
      <c r="D38" s="126">
        <f>INDEX(Výdaje!$1:$10000,55,A38)</f>
        <v>3383</v>
      </c>
      <c r="E38" s="197">
        <f>INDEX(Výdaje!$1:$10000,66,A38)</f>
        <v>0</v>
      </c>
      <c r="F38" s="198">
        <f>INDEX(Výdaje!$1:$10000,67,A38)</f>
        <v>3383</v>
      </c>
      <c r="G38" s="224">
        <f>IF(ISNA(VLOOKUP(B38,'[1]Změna výdajů'!$M$9:$N$208,2,0)),0,VLOOKUP(B38,'[1]Změna výdajů'!$M$9:$N$208,2,0))</f>
        <v>0</v>
      </c>
      <c r="H38" s="127">
        <f t="shared" si="0"/>
        <v>3383</v>
      </c>
      <c r="I38" s="224">
        <f>IF(ISNA(VLOOKUP(B38,'[2]Změna výdajů'!$M$9:$N$208,2,0)),0,VLOOKUP(B38,'[2]Změna výdajů'!$M$9:$N$208,2,0))</f>
        <v>0</v>
      </c>
      <c r="J38" s="127">
        <f t="shared" si="0"/>
        <v>3383</v>
      </c>
      <c r="K38" s="224">
        <f>IF(ISNA(VLOOKUP(B38,'[3]Změna výdajů'!$M$9:$N$208,2,0)),0,VLOOKUP(B38,'[3]Změna výdajů'!$M$9:$N$208,2,0))</f>
        <v>0</v>
      </c>
      <c r="L38" s="127">
        <f t="shared" si="0"/>
        <v>3383</v>
      </c>
      <c r="M38" s="224">
        <f>IF(ISNA(VLOOKUP($B38,'[4]Změna výdajů'!$M$9:$N$208,2,0)),0,VLOOKUP($B38,'[4]Změna výdajů'!$M$9:$N$208,2,0))</f>
        <v>0</v>
      </c>
      <c r="N38" s="127">
        <f t="shared" si="1"/>
        <v>3383</v>
      </c>
      <c r="O38" s="224">
        <f>IF(ISNA(VLOOKUP($B38,'[5]Změna výdajů'!$M$9:$N$208,2,0)),0,VLOOKUP($B38,'[5]Změna výdajů'!$M$9:$N$208,2,0))</f>
        <v>0</v>
      </c>
      <c r="P38" s="127">
        <f t="shared" si="2"/>
        <v>3383</v>
      </c>
      <c r="Q38" s="224">
        <f>IF(ISNA(VLOOKUP(H38,'[6]Změna výdajů'!$M$9:$N$208,2,0)),0,VLOOKUP(H38,'[6]Změna výdajů'!$M$9:$N$208,2,0))</f>
        <v>0</v>
      </c>
      <c r="R38" s="127">
        <f t="shared" si="3"/>
        <v>3383</v>
      </c>
      <c r="S38" s="224">
        <f>IF(ISNA(VLOOKUP(J38,'[7]Změna výdajů'!$M$9:$N$208,2,0)),0,VLOOKUP(J38,'[7]Změna výdajů'!$M$9:$N$208,2,0))</f>
        <v>0</v>
      </c>
      <c r="T38" s="127">
        <f t="shared" si="4"/>
        <v>3383</v>
      </c>
      <c r="U38" s="224">
        <f>IF(ISNA(VLOOKUP(L38,'[8]Změna výdajů'!$M$9:$N$208,2,0)),0,VLOOKUP(L38,'[8]Změna výdajů'!$M$9:$N$208,2,0))</f>
        <v>0</v>
      </c>
      <c r="V38" s="127">
        <f t="shared" si="5"/>
        <v>3383</v>
      </c>
      <c r="W38" s="224">
        <f>IF(ISNA(VLOOKUP($B38,'[6]Změna výdajů'!$M$9:$N$208,2,0)),0,VLOOKUP($B38,'[6]Změna výdajů'!$M$9:$N$208,2,0))</f>
        <v>0</v>
      </c>
      <c r="X38" s="127">
        <f t="shared" si="6"/>
        <v>3383</v>
      </c>
      <c r="Y38" s="224">
        <f>IF(ISNA(VLOOKUP($B38,'[7]Změna výdajů'!$M$9:$N$208,2,0)),0,VLOOKUP($B38,'[7]Změna výdajů'!$M$9:$N$208,2,0))</f>
        <v>0</v>
      </c>
      <c r="Z38" s="127">
        <f t="shared" si="7"/>
        <v>3383</v>
      </c>
      <c r="AA38" s="224">
        <f>IF(ISNA(VLOOKUP($B38,'[8]Změna výdajů'!$M$9:$N$208,2,0)),0,VLOOKUP($B38,'[8]Změna výdajů'!$M$9:$N$208,2,0))</f>
        <v>0</v>
      </c>
      <c r="AB38" s="127">
        <f t="shared" si="8"/>
        <v>3383</v>
      </c>
      <c r="AC38" s="224">
        <f>IF(ISNA(VLOOKUP($B38,'[9]Změna výdajů'!$M$9:$N$208,2,0)),0,VLOOKUP($B38,'[9]Změna výdajů'!$M$9:$N$208,2,0))</f>
        <v>0</v>
      </c>
      <c r="AD38" s="127">
        <f t="shared" si="9"/>
        <v>3383</v>
      </c>
      <c r="AE38" s="224">
        <f>IF(ISNA(VLOOKUP($B38,'[10]Změna výdajů'!$M$9:$N$208,2,0)),0,VLOOKUP($B38,'[10]Změna výdajů'!$M$9:$N$208,2,0))</f>
        <v>0</v>
      </c>
      <c r="AF38" s="127">
        <f t="shared" si="10"/>
        <v>3383</v>
      </c>
    </row>
    <row r="39" spans="1:32" ht="12.75">
      <c r="A39" s="124">
        <f t="shared" si="11"/>
        <v>41</v>
      </c>
      <c r="B39" s="125">
        <f>INDEX(Výdaje!$1:$10000,1,A39)</f>
        <v>0</v>
      </c>
      <c r="C39" s="16">
        <f>INDEX(Výdaje!$1:$10000,2,A39)</f>
        <v>0</v>
      </c>
      <c r="D39" s="126">
        <f>INDEX(Výdaje!$1:$10000,55,A39)</f>
        <v>0</v>
      </c>
      <c r="E39" s="197">
        <f>INDEX(Výdaje!$1:$10000,66,A39)</f>
        <v>0</v>
      </c>
      <c r="F39" s="198">
        <f>INDEX(Výdaje!$1:$10000,67,A39)</f>
        <v>0</v>
      </c>
      <c r="G39" s="224">
        <f>IF(ISNA(VLOOKUP(B39,'[1]Změna výdajů'!$M$9:$N$208,2,0)),0,VLOOKUP(B39,'[1]Změna výdajů'!$M$9:$N$208,2,0))</f>
        <v>0</v>
      </c>
      <c r="H39" s="127">
        <f t="shared" si="0"/>
        <v>0</v>
      </c>
      <c r="I39" s="224">
        <f>IF(ISNA(VLOOKUP(B39,'[2]Změna výdajů'!$M$9:$N$208,2,0)),0,VLOOKUP(B39,'[2]Změna výdajů'!$M$9:$N$208,2,0))</f>
        <v>0</v>
      </c>
      <c r="J39" s="127">
        <f t="shared" si="0"/>
        <v>0</v>
      </c>
      <c r="K39" s="224">
        <f>IF(ISNA(VLOOKUP(B39,'[3]Změna výdajů'!$M$9:$N$208,2,0)),0,VLOOKUP(B39,'[3]Změna výdajů'!$M$9:$N$208,2,0))</f>
        <v>0</v>
      </c>
      <c r="L39" s="127">
        <f t="shared" si="0"/>
        <v>0</v>
      </c>
      <c r="M39" s="224">
        <f>IF(ISNA(VLOOKUP($B39,'[4]Změna výdajů'!$M$9:$N$208,2,0)),0,VLOOKUP($B39,'[4]Změna výdajů'!$M$9:$N$208,2,0))</f>
        <v>0</v>
      </c>
      <c r="N39" s="127">
        <f t="shared" si="1"/>
        <v>0</v>
      </c>
      <c r="O39" s="224">
        <f>IF(ISNA(VLOOKUP($B39,'[5]Změna výdajů'!$M$9:$N$208,2,0)),0,VLOOKUP($B39,'[5]Změna výdajů'!$M$9:$N$208,2,0))</f>
        <v>0</v>
      </c>
      <c r="P39" s="127">
        <f t="shared" si="2"/>
        <v>0</v>
      </c>
      <c r="Q39" s="224">
        <f>IF(ISNA(VLOOKUP(H39,'[6]Změna výdajů'!$M$9:$N$208,2,0)),0,VLOOKUP(H39,'[6]Změna výdajů'!$M$9:$N$208,2,0))</f>
        <v>0</v>
      </c>
      <c r="R39" s="127">
        <f t="shared" si="3"/>
        <v>0</v>
      </c>
      <c r="S39" s="224">
        <f>IF(ISNA(VLOOKUP(J39,'[7]Změna výdajů'!$M$9:$N$208,2,0)),0,VLOOKUP(J39,'[7]Změna výdajů'!$M$9:$N$208,2,0))</f>
        <v>0</v>
      </c>
      <c r="T39" s="127">
        <f t="shared" si="4"/>
        <v>0</v>
      </c>
      <c r="U39" s="224">
        <f>IF(ISNA(VLOOKUP(L39,'[8]Změna výdajů'!$M$9:$N$208,2,0)),0,VLOOKUP(L39,'[8]Změna výdajů'!$M$9:$N$208,2,0))</f>
        <v>0</v>
      </c>
      <c r="V39" s="127">
        <f t="shared" si="5"/>
        <v>0</v>
      </c>
      <c r="W39" s="224">
        <f>IF(ISNA(VLOOKUP($B39,'[6]Změna výdajů'!$M$9:$N$208,2,0)),0,VLOOKUP($B39,'[6]Změna výdajů'!$M$9:$N$208,2,0))</f>
        <v>0</v>
      </c>
      <c r="X39" s="127">
        <f t="shared" si="6"/>
        <v>0</v>
      </c>
      <c r="Y39" s="224">
        <f>IF(ISNA(VLOOKUP($B39,'[7]Změna výdajů'!$M$9:$N$208,2,0)),0,VLOOKUP($B39,'[7]Změna výdajů'!$M$9:$N$208,2,0))</f>
        <v>0</v>
      </c>
      <c r="Z39" s="127">
        <f t="shared" si="7"/>
        <v>0</v>
      </c>
      <c r="AA39" s="224">
        <f>IF(ISNA(VLOOKUP($B39,'[8]Změna výdajů'!$M$9:$N$208,2,0)),0,VLOOKUP($B39,'[8]Změna výdajů'!$M$9:$N$208,2,0))</f>
        <v>0</v>
      </c>
      <c r="AB39" s="127">
        <f t="shared" si="8"/>
        <v>0</v>
      </c>
      <c r="AC39" s="224">
        <f>IF(ISNA(VLOOKUP($B39,'[9]Změna výdajů'!$M$9:$N$208,2,0)),0,VLOOKUP($B39,'[9]Změna výdajů'!$M$9:$N$208,2,0))</f>
        <v>0</v>
      </c>
      <c r="AD39" s="127">
        <f t="shared" si="9"/>
        <v>0</v>
      </c>
      <c r="AE39" s="224">
        <f>IF(ISNA(VLOOKUP($B39,'[10]Změna výdajů'!$M$9:$N$208,2,0)),0,VLOOKUP($B39,'[10]Změna výdajů'!$M$9:$N$208,2,0))</f>
        <v>0</v>
      </c>
      <c r="AF39" s="127">
        <f t="shared" si="10"/>
        <v>0</v>
      </c>
    </row>
    <row r="40" spans="1:32" ht="12.75">
      <c r="A40" s="124">
        <f t="shared" si="11"/>
        <v>42</v>
      </c>
      <c r="B40" s="125">
        <f>INDEX(Výdaje!$1:$10000,1,A40)</f>
        <v>0</v>
      </c>
      <c r="C40" s="16">
        <f>INDEX(Výdaje!$1:$10000,2,A40)</f>
        <v>0</v>
      </c>
      <c r="D40" s="126">
        <f>INDEX(Výdaje!$1:$10000,55,A40)</f>
        <v>0</v>
      </c>
      <c r="E40" s="197">
        <f>INDEX(Výdaje!$1:$10000,66,A40)</f>
        <v>0</v>
      </c>
      <c r="F40" s="198">
        <f>INDEX(Výdaje!$1:$10000,67,A40)</f>
        <v>0</v>
      </c>
      <c r="G40" s="224">
        <f>IF(ISNA(VLOOKUP(B40,'[1]Změna výdajů'!$M$9:$N$208,2,0)),0,VLOOKUP(B40,'[1]Změna výdajů'!$M$9:$N$208,2,0))</f>
        <v>0</v>
      </c>
      <c r="H40" s="127">
        <f t="shared" si="0"/>
        <v>0</v>
      </c>
      <c r="I40" s="224">
        <f>IF(ISNA(VLOOKUP(B40,'[2]Změna výdajů'!$M$9:$N$208,2,0)),0,VLOOKUP(B40,'[2]Změna výdajů'!$M$9:$N$208,2,0))</f>
        <v>0</v>
      </c>
      <c r="J40" s="127">
        <f t="shared" si="0"/>
        <v>0</v>
      </c>
      <c r="K40" s="224">
        <f>IF(ISNA(VLOOKUP(B40,'[3]Změna výdajů'!$M$9:$N$208,2,0)),0,VLOOKUP(B40,'[3]Změna výdajů'!$M$9:$N$208,2,0))</f>
        <v>0</v>
      </c>
      <c r="L40" s="127">
        <f t="shared" si="0"/>
        <v>0</v>
      </c>
      <c r="M40" s="224">
        <f>IF(ISNA(VLOOKUP($B40,'[4]Změna výdajů'!$M$9:$N$208,2,0)),0,VLOOKUP($B40,'[4]Změna výdajů'!$M$9:$N$208,2,0))</f>
        <v>0</v>
      </c>
      <c r="N40" s="127">
        <f t="shared" si="1"/>
        <v>0</v>
      </c>
      <c r="O40" s="224">
        <f>IF(ISNA(VLOOKUP($B40,'[5]Změna výdajů'!$M$9:$N$208,2,0)),0,VLOOKUP($B40,'[5]Změna výdajů'!$M$9:$N$208,2,0))</f>
        <v>0</v>
      </c>
      <c r="P40" s="127">
        <f t="shared" si="2"/>
        <v>0</v>
      </c>
      <c r="Q40" s="224">
        <f>IF(ISNA(VLOOKUP(H40,'[6]Změna výdajů'!$M$9:$N$208,2,0)),0,VLOOKUP(H40,'[6]Změna výdajů'!$M$9:$N$208,2,0))</f>
        <v>0</v>
      </c>
      <c r="R40" s="127">
        <f t="shared" si="3"/>
        <v>0</v>
      </c>
      <c r="S40" s="224">
        <f>IF(ISNA(VLOOKUP(J40,'[7]Změna výdajů'!$M$9:$N$208,2,0)),0,VLOOKUP(J40,'[7]Změna výdajů'!$M$9:$N$208,2,0))</f>
        <v>0</v>
      </c>
      <c r="T40" s="127">
        <f t="shared" si="4"/>
        <v>0</v>
      </c>
      <c r="U40" s="224">
        <f>IF(ISNA(VLOOKUP(L40,'[8]Změna výdajů'!$M$9:$N$208,2,0)),0,VLOOKUP(L40,'[8]Změna výdajů'!$M$9:$N$208,2,0))</f>
        <v>0</v>
      </c>
      <c r="V40" s="127">
        <f t="shared" si="5"/>
        <v>0</v>
      </c>
      <c r="W40" s="224">
        <f>IF(ISNA(VLOOKUP($B40,'[6]Změna výdajů'!$M$9:$N$208,2,0)),0,VLOOKUP($B40,'[6]Změna výdajů'!$M$9:$N$208,2,0))</f>
        <v>0</v>
      </c>
      <c r="X40" s="127">
        <f t="shared" si="6"/>
        <v>0</v>
      </c>
      <c r="Y40" s="224">
        <f>IF(ISNA(VLOOKUP($B40,'[7]Změna výdajů'!$M$9:$N$208,2,0)),0,VLOOKUP($B40,'[7]Změna výdajů'!$M$9:$N$208,2,0))</f>
        <v>0</v>
      </c>
      <c r="Z40" s="127">
        <f t="shared" si="7"/>
        <v>0</v>
      </c>
      <c r="AA40" s="224">
        <f>IF(ISNA(VLOOKUP($B40,'[8]Změna výdajů'!$M$9:$N$208,2,0)),0,VLOOKUP($B40,'[8]Změna výdajů'!$M$9:$N$208,2,0))</f>
        <v>0</v>
      </c>
      <c r="AB40" s="127">
        <f t="shared" si="8"/>
        <v>0</v>
      </c>
      <c r="AC40" s="224">
        <f>IF(ISNA(VLOOKUP($B40,'[9]Změna výdajů'!$M$9:$N$208,2,0)),0,VLOOKUP($B40,'[9]Změna výdajů'!$M$9:$N$208,2,0))</f>
        <v>0</v>
      </c>
      <c r="AD40" s="127">
        <f t="shared" si="9"/>
        <v>0</v>
      </c>
      <c r="AE40" s="224">
        <f>IF(ISNA(VLOOKUP($B40,'[10]Změna výdajů'!$M$9:$N$208,2,0)),0,VLOOKUP($B40,'[10]Změna výdajů'!$M$9:$N$208,2,0))</f>
        <v>0</v>
      </c>
      <c r="AF40" s="127">
        <f t="shared" si="10"/>
        <v>0</v>
      </c>
    </row>
    <row r="41" spans="1:32" ht="12.75">
      <c r="A41" s="124">
        <f t="shared" si="11"/>
        <v>43</v>
      </c>
      <c r="B41" s="125">
        <f>INDEX(Výdaje!$1:$10000,1,A41)</f>
        <v>0</v>
      </c>
      <c r="C41" s="16">
        <f>INDEX(Výdaje!$1:$10000,2,A41)</f>
        <v>0</v>
      </c>
      <c r="D41" s="126">
        <f>INDEX(Výdaje!$1:$10000,55,A41)</f>
        <v>0</v>
      </c>
      <c r="E41" s="197">
        <f>INDEX(Výdaje!$1:$10000,66,A41)</f>
        <v>0</v>
      </c>
      <c r="F41" s="198">
        <f>INDEX(Výdaje!$1:$10000,67,A41)</f>
        <v>0</v>
      </c>
      <c r="G41" s="224">
        <f>IF(ISNA(VLOOKUP(B41,'[1]Změna výdajů'!$M$9:$N$208,2,0)),0,VLOOKUP(B41,'[1]Změna výdajů'!$M$9:$N$208,2,0))</f>
        <v>0</v>
      </c>
      <c r="H41" s="127">
        <f t="shared" si="0"/>
        <v>0</v>
      </c>
      <c r="I41" s="224">
        <f>IF(ISNA(VLOOKUP(B41,'[2]Změna výdajů'!$M$9:$N$208,2,0)),0,VLOOKUP(B41,'[2]Změna výdajů'!$M$9:$N$208,2,0))</f>
        <v>0</v>
      </c>
      <c r="J41" s="127">
        <f t="shared" si="0"/>
        <v>0</v>
      </c>
      <c r="K41" s="224">
        <f>IF(ISNA(VLOOKUP(B41,'[3]Změna výdajů'!$M$9:$N$208,2,0)),0,VLOOKUP(B41,'[3]Změna výdajů'!$M$9:$N$208,2,0))</f>
        <v>0</v>
      </c>
      <c r="L41" s="127">
        <f t="shared" si="0"/>
        <v>0</v>
      </c>
      <c r="M41" s="224">
        <f>IF(ISNA(VLOOKUP($B41,'[4]Změna výdajů'!$M$9:$N$208,2,0)),0,VLOOKUP($B41,'[4]Změna výdajů'!$M$9:$N$208,2,0))</f>
        <v>0</v>
      </c>
      <c r="N41" s="127">
        <f t="shared" si="1"/>
        <v>0</v>
      </c>
      <c r="O41" s="224">
        <f>IF(ISNA(VLOOKUP($B41,'[5]Změna výdajů'!$M$9:$N$208,2,0)),0,VLOOKUP($B41,'[5]Změna výdajů'!$M$9:$N$208,2,0))</f>
        <v>0</v>
      </c>
      <c r="P41" s="127">
        <f t="shared" si="2"/>
        <v>0</v>
      </c>
      <c r="Q41" s="224">
        <f>IF(ISNA(VLOOKUP(H41,'[6]Změna výdajů'!$M$9:$N$208,2,0)),0,VLOOKUP(H41,'[6]Změna výdajů'!$M$9:$N$208,2,0))</f>
        <v>0</v>
      </c>
      <c r="R41" s="127">
        <f t="shared" si="3"/>
        <v>0</v>
      </c>
      <c r="S41" s="224">
        <f>IF(ISNA(VLOOKUP(J41,'[7]Změna výdajů'!$M$9:$N$208,2,0)),0,VLOOKUP(J41,'[7]Změna výdajů'!$M$9:$N$208,2,0))</f>
        <v>0</v>
      </c>
      <c r="T41" s="127">
        <f t="shared" si="4"/>
        <v>0</v>
      </c>
      <c r="U41" s="224">
        <f>IF(ISNA(VLOOKUP(L41,'[8]Změna výdajů'!$M$9:$N$208,2,0)),0,VLOOKUP(L41,'[8]Změna výdajů'!$M$9:$N$208,2,0))</f>
        <v>0</v>
      </c>
      <c r="V41" s="127">
        <f t="shared" si="5"/>
        <v>0</v>
      </c>
      <c r="W41" s="224">
        <f>IF(ISNA(VLOOKUP($B41,'[6]Změna výdajů'!$M$9:$N$208,2,0)),0,VLOOKUP($B41,'[6]Změna výdajů'!$M$9:$N$208,2,0))</f>
        <v>0</v>
      </c>
      <c r="X41" s="127">
        <f t="shared" si="6"/>
        <v>0</v>
      </c>
      <c r="Y41" s="224">
        <f>IF(ISNA(VLOOKUP($B41,'[7]Změna výdajů'!$M$9:$N$208,2,0)),0,VLOOKUP($B41,'[7]Změna výdajů'!$M$9:$N$208,2,0))</f>
        <v>0</v>
      </c>
      <c r="Z41" s="127">
        <f t="shared" si="7"/>
        <v>0</v>
      </c>
      <c r="AA41" s="224">
        <f>IF(ISNA(VLOOKUP($B41,'[8]Změna výdajů'!$M$9:$N$208,2,0)),0,VLOOKUP($B41,'[8]Změna výdajů'!$M$9:$N$208,2,0))</f>
        <v>0</v>
      </c>
      <c r="AB41" s="127">
        <f t="shared" si="8"/>
        <v>0</v>
      </c>
      <c r="AC41" s="224">
        <f>IF(ISNA(VLOOKUP($B41,'[9]Změna výdajů'!$M$9:$N$208,2,0)),0,VLOOKUP($B41,'[9]Změna výdajů'!$M$9:$N$208,2,0))</f>
        <v>0</v>
      </c>
      <c r="AD41" s="127">
        <f t="shared" si="9"/>
        <v>0</v>
      </c>
      <c r="AE41" s="224">
        <f>IF(ISNA(VLOOKUP($B41,'[10]Změna výdajů'!$M$9:$N$208,2,0)),0,VLOOKUP($B41,'[10]Změna výdajů'!$M$9:$N$208,2,0))</f>
        <v>0</v>
      </c>
      <c r="AF41" s="127">
        <f t="shared" si="10"/>
        <v>0</v>
      </c>
    </row>
    <row r="42" spans="1:32" ht="12.75">
      <c r="A42" s="124">
        <f t="shared" si="11"/>
        <v>44</v>
      </c>
      <c r="B42" s="125">
        <f>INDEX(Výdaje!$1:$10000,1,A42)</f>
        <v>0</v>
      </c>
      <c r="C42" s="16">
        <f>INDEX(Výdaje!$1:$10000,2,A42)</f>
        <v>0</v>
      </c>
      <c r="D42" s="126">
        <f>INDEX(Výdaje!$1:$10000,55,A42)</f>
        <v>0</v>
      </c>
      <c r="E42" s="197">
        <f>INDEX(Výdaje!$1:$10000,66,A42)</f>
        <v>0</v>
      </c>
      <c r="F42" s="198">
        <f>INDEX(Výdaje!$1:$10000,67,A42)</f>
        <v>0</v>
      </c>
      <c r="G42" s="224">
        <f>IF(ISNA(VLOOKUP(B42,'[1]Změna výdajů'!$M$9:$N$208,2,0)),0,VLOOKUP(B42,'[1]Změna výdajů'!$M$9:$N$208,2,0))</f>
        <v>0</v>
      </c>
      <c r="H42" s="127">
        <f t="shared" si="0"/>
        <v>0</v>
      </c>
      <c r="I42" s="224">
        <f>IF(ISNA(VLOOKUP(B42,'[2]Změna výdajů'!$M$9:$N$208,2,0)),0,VLOOKUP(B42,'[2]Změna výdajů'!$M$9:$N$208,2,0))</f>
        <v>0</v>
      </c>
      <c r="J42" s="127">
        <f t="shared" si="0"/>
        <v>0</v>
      </c>
      <c r="K42" s="224">
        <f>IF(ISNA(VLOOKUP(B42,'[3]Změna výdajů'!$M$9:$N$208,2,0)),0,VLOOKUP(B42,'[3]Změna výdajů'!$M$9:$N$208,2,0))</f>
        <v>0</v>
      </c>
      <c r="L42" s="127">
        <f t="shared" si="0"/>
        <v>0</v>
      </c>
      <c r="M42" s="224">
        <f>IF(ISNA(VLOOKUP($B42,'[4]Změna výdajů'!$M$9:$N$208,2,0)),0,VLOOKUP($B42,'[4]Změna výdajů'!$M$9:$N$208,2,0))</f>
        <v>0</v>
      </c>
      <c r="N42" s="127">
        <f t="shared" si="1"/>
        <v>0</v>
      </c>
      <c r="O42" s="224">
        <f>IF(ISNA(VLOOKUP($B42,'[5]Změna výdajů'!$M$9:$N$208,2,0)),0,VLOOKUP($B42,'[5]Změna výdajů'!$M$9:$N$208,2,0))</f>
        <v>0</v>
      </c>
      <c r="P42" s="127">
        <f t="shared" si="2"/>
        <v>0</v>
      </c>
      <c r="Q42" s="224">
        <f>IF(ISNA(VLOOKUP(H42,'[6]Změna výdajů'!$M$9:$N$208,2,0)),0,VLOOKUP(H42,'[6]Změna výdajů'!$M$9:$N$208,2,0))</f>
        <v>0</v>
      </c>
      <c r="R42" s="127">
        <f t="shared" si="3"/>
        <v>0</v>
      </c>
      <c r="S42" s="224">
        <f>IF(ISNA(VLOOKUP(J42,'[7]Změna výdajů'!$M$9:$N$208,2,0)),0,VLOOKUP(J42,'[7]Změna výdajů'!$M$9:$N$208,2,0))</f>
        <v>0</v>
      </c>
      <c r="T42" s="127">
        <f t="shared" si="4"/>
        <v>0</v>
      </c>
      <c r="U42" s="224">
        <f>IF(ISNA(VLOOKUP(L42,'[8]Změna výdajů'!$M$9:$N$208,2,0)),0,VLOOKUP(L42,'[8]Změna výdajů'!$M$9:$N$208,2,0))</f>
        <v>0</v>
      </c>
      <c r="V42" s="127">
        <f t="shared" si="5"/>
        <v>0</v>
      </c>
      <c r="W42" s="224">
        <f>IF(ISNA(VLOOKUP($B42,'[6]Změna výdajů'!$M$9:$N$208,2,0)),0,VLOOKUP($B42,'[6]Změna výdajů'!$M$9:$N$208,2,0))</f>
        <v>0</v>
      </c>
      <c r="X42" s="127">
        <f t="shared" si="6"/>
        <v>0</v>
      </c>
      <c r="Y42" s="224">
        <f>IF(ISNA(VLOOKUP($B42,'[7]Změna výdajů'!$M$9:$N$208,2,0)),0,VLOOKUP($B42,'[7]Změna výdajů'!$M$9:$N$208,2,0))</f>
        <v>0</v>
      </c>
      <c r="Z42" s="127">
        <f t="shared" si="7"/>
        <v>0</v>
      </c>
      <c r="AA42" s="224">
        <f>IF(ISNA(VLOOKUP($B42,'[8]Změna výdajů'!$M$9:$N$208,2,0)),0,VLOOKUP($B42,'[8]Změna výdajů'!$M$9:$N$208,2,0))</f>
        <v>0</v>
      </c>
      <c r="AB42" s="127">
        <f t="shared" si="8"/>
        <v>0</v>
      </c>
      <c r="AC42" s="224">
        <f>IF(ISNA(VLOOKUP($B42,'[9]Změna výdajů'!$M$9:$N$208,2,0)),0,VLOOKUP($B42,'[9]Změna výdajů'!$M$9:$N$208,2,0))</f>
        <v>0</v>
      </c>
      <c r="AD42" s="127">
        <f t="shared" si="9"/>
        <v>0</v>
      </c>
      <c r="AE42" s="224">
        <f>IF(ISNA(VLOOKUP($B42,'[10]Změna výdajů'!$M$9:$N$208,2,0)),0,VLOOKUP($B42,'[10]Změna výdajů'!$M$9:$N$208,2,0))</f>
        <v>0</v>
      </c>
      <c r="AF42" s="127">
        <f t="shared" si="10"/>
        <v>0</v>
      </c>
    </row>
    <row r="43" spans="1:32" ht="12.75">
      <c r="A43" s="124">
        <f t="shared" si="11"/>
        <v>45</v>
      </c>
      <c r="B43" s="125">
        <f>INDEX(Výdaje!$1:$10000,1,A43)</f>
        <v>0</v>
      </c>
      <c r="C43" s="16">
        <f>INDEX(Výdaje!$1:$10000,2,A43)</f>
        <v>0</v>
      </c>
      <c r="D43" s="126">
        <f>INDEX(Výdaje!$1:$10000,55,A43)</f>
        <v>0</v>
      </c>
      <c r="E43" s="197">
        <f>INDEX(Výdaje!$1:$10000,66,A43)</f>
        <v>0</v>
      </c>
      <c r="F43" s="198">
        <f>INDEX(Výdaje!$1:$10000,67,A43)</f>
        <v>0</v>
      </c>
      <c r="G43" s="224">
        <f>IF(ISNA(VLOOKUP(B43,'[1]Změna výdajů'!$M$9:$N$208,2,0)),0,VLOOKUP(B43,'[1]Změna výdajů'!$M$9:$N$208,2,0))</f>
        <v>0</v>
      </c>
      <c r="H43" s="127">
        <f t="shared" si="0"/>
        <v>0</v>
      </c>
      <c r="I43" s="224">
        <f>IF(ISNA(VLOOKUP(B43,'[2]Změna výdajů'!$M$9:$N$208,2,0)),0,VLOOKUP(B43,'[2]Změna výdajů'!$M$9:$N$208,2,0))</f>
        <v>0</v>
      </c>
      <c r="J43" s="127">
        <f t="shared" si="0"/>
        <v>0</v>
      </c>
      <c r="K43" s="224">
        <f>IF(ISNA(VLOOKUP(B43,'[3]Změna výdajů'!$M$9:$N$208,2,0)),0,VLOOKUP(B43,'[3]Změna výdajů'!$M$9:$N$208,2,0))</f>
        <v>0</v>
      </c>
      <c r="L43" s="127">
        <f t="shared" si="0"/>
        <v>0</v>
      </c>
      <c r="M43" s="224">
        <f>IF(ISNA(VLOOKUP($B43,'[4]Změna výdajů'!$M$9:$N$208,2,0)),0,VLOOKUP($B43,'[4]Změna výdajů'!$M$9:$N$208,2,0))</f>
        <v>0</v>
      </c>
      <c r="N43" s="127">
        <f t="shared" si="1"/>
        <v>0</v>
      </c>
      <c r="O43" s="224">
        <f>IF(ISNA(VLOOKUP($B43,'[5]Změna výdajů'!$M$9:$N$208,2,0)),0,VLOOKUP($B43,'[5]Změna výdajů'!$M$9:$N$208,2,0))</f>
        <v>0</v>
      </c>
      <c r="P43" s="127">
        <f t="shared" si="2"/>
        <v>0</v>
      </c>
      <c r="Q43" s="224">
        <f>IF(ISNA(VLOOKUP(H43,'[6]Změna výdajů'!$M$9:$N$208,2,0)),0,VLOOKUP(H43,'[6]Změna výdajů'!$M$9:$N$208,2,0))</f>
        <v>0</v>
      </c>
      <c r="R43" s="127">
        <f t="shared" si="3"/>
        <v>0</v>
      </c>
      <c r="S43" s="224">
        <f>IF(ISNA(VLOOKUP(J43,'[7]Změna výdajů'!$M$9:$N$208,2,0)),0,VLOOKUP(J43,'[7]Změna výdajů'!$M$9:$N$208,2,0))</f>
        <v>0</v>
      </c>
      <c r="T43" s="127">
        <f t="shared" si="4"/>
        <v>0</v>
      </c>
      <c r="U43" s="224">
        <f>IF(ISNA(VLOOKUP(L43,'[8]Změna výdajů'!$M$9:$N$208,2,0)),0,VLOOKUP(L43,'[8]Změna výdajů'!$M$9:$N$208,2,0))</f>
        <v>0</v>
      </c>
      <c r="V43" s="127">
        <f t="shared" si="5"/>
        <v>0</v>
      </c>
      <c r="W43" s="224">
        <f>IF(ISNA(VLOOKUP($B43,'[6]Změna výdajů'!$M$9:$N$208,2,0)),0,VLOOKUP($B43,'[6]Změna výdajů'!$M$9:$N$208,2,0))</f>
        <v>0</v>
      </c>
      <c r="X43" s="127">
        <f t="shared" si="6"/>
        <v>0</v>
      </c>
      <c r="Y43" s="224">
        <f>IF(ISNA(VLOOKUP($B43,'[7]Změna výdajů'!$M$9:$N$208,2,0)),0,VLOOKUP($B43,'[7]Změna výdajů'!$M$9:$N$208,2,0))</f>
        <v>0</v>
      </c>
      <c r="Z43" s="127">
        <f t="shared" si="7"/>
        <v>0</v>
      </c>
      <c r="AA43" s="224">
        <f>IF(ISNA(VLOOKUP($B43,'[8]Změna výdajů'!$M$9:$N$208,2,0)),0,VLOOKUP($B43,'[8]Změna výdajů'!$M$9:$N$208,2,0))</f>
        <v>0</v>
      </c>
      <c r="AB43" s="127">
        <f t="shared" si="8"/>
        <v>0</v>
      </c>
      <c r="AC43" s="224">
        <f>IF(ISNA(VLOOKUP($B43,'[9]Změna výdajů'!$M$9:$N$208,2,0)),0,VLOOKUP($B43,'[9]Změna výdajů'!$M$9:$N$208,2,0))</f>
        <v>0</v>
      </c>
      <c r="AD43" s="127">
        <f t="shared" si="9"/>
        <v>0</v>
      </c>
      <c r="AE43" s="224">
        <f>IF(ISNA(VLOOKUP($B43,'[10]Změna výdajů'!$M$9:$N$208,2,0)),0,VLOOKUP($B43,'[10]Změna výdajů'!$M$9:$N$208,2,0))</f>
        <v>0</v>
      </c>
      <c r="AF43" s="127">
        <f t="shared" si="10"/>
        <v>0</v>
      </c>
    </row>
    <row r="44" spans="1:32" ht="13.5" thickBot="1">
      <c r="A44" s="124">
        <f t="shared" si="11"/>
        <v>46</v>
      </c>
      <c r="B44" s="131">
        <f>INDEX(Výdaje!$1:$10000,1,A44)</f>
        <v>0</v>
      </c>
      <c r="C44" s="132">
        <f>INDEX(Výdaje!$1:$10000,2,A44)</f>
        <v>0</v>
      </c>
      <c r="D44" s="126">
        <f>INDEX(Výdaje!$1:$10000,55,A44)</f>
        <v>0</v>
      </c>
      <c r="E44" s="197">
        <f>INDEX(Výdaje!$1:$10000,66,A44)</f>
        <v>0</v>
      </c>
      <c r="F44" s="198">
        <f>INDEX(Výdaje!$1:$10000,67,A44)</f>
        <v>0</v>
      </c>
      <c r="G44" s="225">
        <f>IF(ISNA(VLOOKUP(B44,'[1]Změna výdajů'!$M$9:$N$208,2,0)),0,VLOOKUP(B44,'[1]Změna výdajů'!$M$9:$N$208,2,0))</f>
        <v>0</v>
      </c>
      <c r="H44" s="220">
        <f t="shared" si="0"/>
        <v>0</v>
      </c>
      <c r="I44" s="225">
        <f>IF(ISNA(VLOOKUP(B44,'[2]Změna výdajů'!$M$9:$N$208,2,0)),0,VLOOKUP(B44,'[2]Změna výdajů'!$M$9:$N$208,2,0))</f>
        <v>0</v>
      </c>
      <c r="J44" s="220">
        <f t="shared" si="0"/>
        <v>0</v>
      </c>
      <c r="K44" s="225">
        <f>IF(ISNA(VLOOKUP(D44,'[2]Změna výdajů'!$M$9:$N$208,2,0)),0,VLOOKUP(D44,'[2]Změna výdajů'!$M$9:$N$208,2,0))</f>
        <v>0</v>
      </c>
      <c r="L44" s="220">
        <f t="shared" si="0"/>
        <v>0</v>
      </c>
      <c r="M44" s="225">
        <f>IF(ISNA(VLOOKUP(F44,'[2]Změna výdajů'!$M$9:$N$208,2,0)),0,VLOOKUP(F44,'[2]Změna výdajů'!$M$9:$N$208,2,0))</f>
        <v>0</v>
      </c>
      <c r="N44" s="220">
        <f t="shared" si="1"/>
        <v>0</v>
      </c>
      <c r="O44" s="225">
        <f>IF(ISNA(VLOOKUP(H44,'[2]Změna výdajů'!$M$9:$N$208,2,0)),0,VLOOKUP(H44,'[2]Změna výdajů'!$M$9:$N$208,2,0))</f>
        <v>0</v>
      </c>
      <c r="P44" s="220">
        <f t="shared" si="2"/>
        <v>0</v>
      </c>
      <c r="Q44" s="225">
        <f>IF(ISNA(VLOOKUP(J44,'[2]Změna výdajů'!$M$9:$N$208,2,0)),0,VLOOKUP(J44,'[2]Změna výdajů'!$M$9:$N$208,2,0))</f>
        <v>0</v>
      </c>
      <c r="R44" s="220">
        <f t="shared" si="3"/>
        <v>0</v>
      </c>
      <c r="S44" s="225">
        <f>IF(ISNA(VLOOKUP(L44,'[2]Změna výdajů'!$M$9:$N$208,2,0)),0,VLOOKUP(L44,'[2]Změna výdajů'!$M$9:$N$208,2,0))</f>
        <v>0</v>
      </c>
      <c r="T44" s="220">
        <f t="shared" si="4"/>
        <v>0</v>
      </c>
      <c r="U44" s="225">
        <f>IF(ISNA(VLOOKUP(N44,'[2]Změna výdajů'!$M$9:$N$208,2,0)),0,VLOOKUP(N44,'[2]Změna výdajů'!$M$9:$N$208,2,0))</f>
        <v>0</v>
      </c>
      <c r="V44" s="220">
        <f t="shared" si="5"/>
        <v>0</v>
      </c>
      <c r="W44" s="225">
        <f>IF(ISNA(VLOOKUP(P44,'[2]Změna výdajů'!$M$9:$N$208,2,0)),0,VLOOKUP(P44,'[2]Změna výdajů'!$M$9:$N$208,2,0))</f>
        <v>0</v>
      </c>
      <c r="X44" s="220">
        <f t="shared" si="6"/>
        <v>0</v>
      </c>
      <c r="Y44" s="225">
        <f>IF(ISNA(VLOOKUP(R44,'[2]Změna výdajů'!$M$9:$N$208,2,0)),0,VLOOKUP(R44,'[2]Změna výdajů'!$M$9:$N$208,2,0))</f>
        <v>0</v>
      </c>
      <c r="Z44" s="220">
        <f t="shared" si="7"/>
        <v>0</v>
      </c>
      <c r="AA44" s="225">
        <f>IF(ISNA(VLOOKUP(T44,'[2]Změna výdajů'!$M$9:$N$208,2,0)),0,VLOOKUP(T44,'[2]Změna výdajů'!$M$9:$N$208,2,0))</f>
        <v>0</v>
      </c>
      <c r="AB44" s="220">
        <f t="shared" si="8"/>
        <v>0</v>
      </c>
      <c r="AC44" s="225">
        <f>IF(ISNA(VLOOKUP(V44,'[2]Změna výdajů'!$M$9:$N$208,2,0)),0,VLOOKUP(V44,'[2]Změna výdajů'!$M$9:$N$208,2,0))</f>
        <v>0</v>
      </c>
      <c r="AD44" s="220">
        <f t="shared" si="9"/>
        <v>0</v>
      </c>
      <c r="AE44" s="225">
        <f>IF(ISNA(VLOOKUP(X44,'[2]Změna výdajů'!$M$9:$N$208,2,0)),0,VLOOKUP(X44,'[2]Změna výdajů'!$M$9:$N$208,2,0))</f>
        <v>0</v>
      </c>
      <c r="AF44" s="220">
        <f t="shared" si="10"/>
        <v>0</v>
      </c>
    </row>
    <row r="45" spans="1:32" ht="15.75" thickBot="1">
      <c r="A45" s="124">
        <f t="shared" si="11"/>
        <v>47</v>
      </c>
      <c r="B45" s="133">
        <f>INDEX(Výdaje!$1:$10000,1,A45)</f>
        <v>0</v>
      </c>
      <c r="C45" s="134" t="s">
        <v>162</v>
      </c>
      <c r="D45" s="135">
        <f aca="true" t="shared" si="12" ref="D45:V45">SUM(D3:D44)</f>
        <v>10619090</v>
      </c>
      <c r="E45" s="205">
        <f t="shared" si="12"/>
        <v>2005000</v>
      </c>
      <c r="F45" s="206">
        <f t="shared" si="12"/>
        <v>12624090</v>
      </c>
      <c r="G45" s="203">
        <f t="shared" si="12"/>
        <v>0</v>
      </c>
      <c r="H45" s="204">
        <f t="shared" si="12"/>
        <v>12624090</v>
      </c>
      <c r="I45" s="203">
        <f t="shared" si="12"/>
        <v>0</v>
      </c>
      <c r="J45" s="204">
        <f t="shared" si="12"/>
        <v>12624090</v>
      </c>
      <c r="K45" s="203">
        <f t="shared" si="12"/>
        <v>0</v>
      </c>
      <c r="L45" s="204">
        <f t="shared" si="12"/>
        <v>12624090</v>
      </c>
      <c r="M45" s="203">
        <f t="shared" si="12"/>
        <v>0</v>
      </c>
      <c r="N45" s="204">
        <f t="shared" si="12"/>
        <v>12624090</v>
      </c>
      <c r="O45" s="203">
        <f t="shared" si="12"/>
        <v>0</v>
      </c>
      <c r="P45" s="204">
        <f t="shared" si="12"/>
        <v>12624090</v>
      </c>
      <c r="Q45" s="203">
        <f t="shared" si="12"/>
        <v>0</v>
      </c>
      <c r="R45" s="204">
        <f t="shared" si="12"/>
        <v>12624090</v>
      </c>
      <c r="S45" s="203">
        <f t="shared" si="12"/>
        <v>0</v>
      </c>
      <c r="T45" s="204">
        <f t="shared" si="12"/>
        <v>12624090</v>
      </c>
      <c r="U45" s="203">
        <f t="shared" si="12"/>
        <v>0</v>
      </c>
      <c r="V45" s="204">
        <f t="shared" si="12"/>
        <v>12624090</v>
      </c>
      <c r="W45" s="203">
        <f aca="true" t="shared" si="13" ref="W45:AF45">SUM(W3:W44)</f>
        <v>0</v>
      </c>
      <c r="X45" s="204">
        <f t="shared" si="13"/>
        <v>12624090</v>
      </c>
      <c r="Y45" s="203">
        <f t="shared" si="13"/>
        <v>0</v>
      </c>
      <c r="Z45" s="204">
        <f t="shared" si="13"/>
        <v>12624090</v>
      </c>
      <c r="AA45" s="203">
        <f t="shared" si="13"/>
        <v>0</v>
      </c>
      <c r="AB45" s="204">
        <f t="shared" si="13"/>
        <v>12624090</v>
      </c>
      <c r="AC45" s="203">
        <f t="shared" si="13"/>
        <v>0</v>
      </c>
      <c r="AD45" s="204">
        <f t="shared" si="13"/>
        <v>12624090</v>
      </c>
      <c r="AE45" s="203">
        <f t="shared" si="13"/>
        <v>0</v>
      </c>
      <c r="AF45" s="204">
        <f t="shared" si="13"/>
        <v>12624090</v>
      </c>
    </row>
    <row r="46" ht="13.5" thickTop="1"/>
  </sheetData>
  <sheetProtection sheet="1" objects="1" scenarios="1" selectLockedCells="1"/>
  <mergeCells count="18">
    <mergeCell ref="S1:T1"/>
    <mergeCell ref="I1:J1"/>
    <mergeCell ref="G1:H1"/>
    <mergeCell ref="B1:B2"/>
    <mergeCell ref="C1:C2"/>
    <mergeCell ref="D1:D2"/>
    <mergeCell ref="E1:E2"/>
    <mergeCell ref="F1:F2"/>
    <mergeCell ref="AA1:AB1"/>
    <mergeCell ref="AC1:AD1"/>
    <mergeCell ref="AE1:AF1"/>
    <mergeCell ref="K1:L1"/>
    <mergeCell ref="W1:X1"/>
    <mergeCell ref="Y1:Z1"/>
    <mergeCell ref="U1:V1"/>
    <mergeCell ref="M1:N1"/>
    <mergeCell ref="O1:P1"/>
    <mergeCell ref="Q1:R1"/>
  </mergeCells>
  <conditionalFormatting sqref="D3:F45 B32:C45">
    <cfRule type="cellIs" priority="1" dxfId="1" operator="equal" stopIfTrue="1">
      <formula>0</formula>
    </cfRule>
  </conditionalFormatting>
  <conditionalFormatting sqref="G3:G44 I3:I44 K3:K44 M3:M44 O3:O44 Q3:Q44 S3:S44 U3:U44 W3:W44 Y3:Y44 AA3:AA44 AC3:AC44 AE3:AE44">
    <cfRule type="cellIs" priority="2" dxfId="0" operator="notEqual" stopIfTrue="1">
      <formula>0</formula>
    </cfRule>
  </conditionalFormatting>
  <conditionalFormatting sqref="H3:H44 J3:J44 L3:L44 N3:N44 P3:P44 R3:R44 T3:T44 V3:V44 X3:X44 Z3:Z44 AB3:AB44 AD3:AD44 AF3:AF44">
    <cfRule type="expression" priority="3" dxfId="0" stopIfTrue="1">
      <formula>G3&lt;&gt;0</formula>
    </cfRule>
  </conditionalFormatting>
  <printOptions/>
  <pageMargins left="0.75" right="0.75" top="1.58" bottom="1" header="0.4921259845" footer="0.4921259845"/>
  <pageSetup fitToHeight="1" fitToWidth="1" horizontalDpi="600" verticalDpi="600" orientation="landscape" paperSize="9" scale="71" r:id="rId1"/>
  <headerFooter alignWithMargins="0">
    <oddHeader>&amp;C&amp;"Arial,Tučné"&amp;14Obec Dešná - rozpočet 2011 
&amp;"Arial,tučné kurzíva"&amp;11výdaje členěné podle paragrafů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140625" defaultRowHeight="12.75"/>
  <cols>
    <col min="1" max="10" width="19.421875" style="0" customWidth="1"/>
  </cols>
  <sheetData>
    <row r="1" spans="1:10" ht="13.5" thickTop="1">
      <c r="A1" s="174">
        <v>1085</v>
      </c>
      <c r="B1" s="163">
        <v>0.8</v>
      </c>
      <c r="C1" s="163">
        <v>0.85</v>
      </c>
      <c r="D1" s="163">
        <v>0.9</v>
      </c>
      <c r="E1" s="163">
        <v>0.95</v>
      </c>
      <c r="F1" s="171" t="s">
        <v>188</v>
      </c>
      <c r="G1" s="163">
        <v>0.09</v>
      </c>
      <c r="H1" s="163">
        <v>1.1</v>
      </c>
      <c r="I1" s="163">
        <v>1.15</v>
      </c>
      <c r="J1" s="164">
        <v>1.2</v>
      </c>
    </row>
    <row r="2" spans="1:10" ht="12.75">
      <c r="A2" s="165" t="s">
        <v>187</v>
      </c>
      <c r="B2" s="166">
        <f>$F$2*B1</f>
        <v>344</v>
      </c>
      <c r="C2" s="166">
        <f>$F$2*C1</f>
        <v>365.5</v>
      </c>
      <c r="D2" s="166">
        <f>$F$2*D1</f>
        <v>387</v>
      </c>
      <c r="E2" s="166">
        <f>$F$2*E1</f>
        <v>408.5</v>
      </c>
      <c r="F2" s="172">
        <v>430</v>
      </c>
      <c r="G2" s="166">
        <f>$F$2*G1</f>
        <v>38.699999999999996</v>
      </c>
      <c r="H2" s="166">
        <f>$F$2*H1</f>
        <v>473.00000000000006</v>
      </c>
      <c r="I2" s="166">
        <f>$F$2*I1</f>
        <v>494.49999999999994</v>
      </c>
      <c r="J2" s="167">
        <f>$F$2*J1</f>
        <v>516</v>
      </c>
    </row>
    <row r="3" spans="1:10" ht="13.5" thickBot="1">
      <c r="A3" s="168" t="s">
        <v>189</v>
      </c>
      <c r="B3" s="169">
        <f>$F$3*B1</f>
        <v>375.27272727272725</v>
      </c>
      <c r="C3" s="169">
        <f>$F$3*C1</f>
        <v>398.7272727272727</v>
      </c>
      <c r="D3" s="169">
        <f>$F$3*D1</f>
        <v>422.1818181818182</v>
      </c>
      <c r="E3" s="169">
        <f>$F$3*E1</f>
        <v>445.63636363636357</v>
      </c>
      <c r="F3" s="173">
        <f>F2*12/11</f>
        <v>469.09090909090907</v>
      </c>
      <c r="G3" s="169">
        <f>$F$3*G1</f>
        <v>42.21818181818181</v>
      </c>
      <c r="H3" s="169">
        <f>$F$3*H1</f>
        <v>516</v>
      </c>
      <c r="I3" s="169">
        <f>$F$3*I1</f>
        <v>539.4545454545454</v>
      </c>
      <c r="J3" s="170">
        <f>$F$3*J1</f>
        <v>562.9090909090909</v>
      </c>
    </row>
    <row r="4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F2" sqref="F2"/>
    </sheetView>
  </sheetViews>
  <sheetFormatPr defaultColWidth="9.140625" defaultRowHeight="12.75"/>
  <cols>
    <col min="1" max="1" width="4.57421875" style="0" customWidth="1"/>
    <col min="2" max="2" width="28.00390625" style="0" customWidth="1"/>
    <col min="4" max="4" width="4.421875" style="0" customWidth="1"/>
    <col min="5" max="5" width="15.421875" style="0" customWidth="1"/>
  </cols>
  <sheetData>
    <row r="2" spans="2:5" ht="12.75">
      <c r="B2" s="345" t="s">
        <v>202</v>
      </c>
      <c r="C2" s="345"/>
      <c r="E2" s="235">
        <v>2012</v>
      </c>
    </row>
    <row r="3" spans="2:5" ht="12.75">
      <c r="B3" t="s">
        <v>203</v>
      </c>
      <c r="C3">
        <f>E2-1</f>
        <v>2011</v>
      </c>
      <c r="E3" s="236">
        <v>474077.75</v>
      </c>
    </row>
    <row r="4" ht="12.75">
      <c r="E4" s="235"/>
    </row>
    <row r="5" ht="12.75">
      <c r="E5" s="235"/>
    </row>
    <row r="6" ht="12.75">
      <c r="E6" s="235"/>
    </row>
    <row r="7" ht="12.75">
      <c r="E7" s="235"/>
    </row>
    <row r="8" ht="12.75">
      <c r="E8" s="235"/>
    </row>
    <row r="9" ht="12.75">
      <c r="E9" s="235"/>
    </row>
    <row r="10" ht="12.75">
      <c r="E10" s="235"/>
    </row>
    <row r="11" ht="12.75">
      <c r="E11" s="235"/>
    </row>
  </sheetData>
  <mergeCells count="1">
    <mergeCell ref="B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Dešná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Alois Adam</dc:creator>
  <cp:keywords/>
  <dc:description/>
  <cp:lastModifiedBy>Veselá</cp:lastModifiedBy>
  <cp:lastPrinted>2011-12-12T14:52:08Z</cp:lastPrinted>
  <dcterms:created xsi:type="dcterms:W3CDTF">2004-03-02T15:14:09Z</dcterms:created>
  <dcterms:modified xsi:type="dcterms:W3CDTF">2011-12-14T15:17:07Z</dcterms:modified>
  <cp:category/>
  <cp:version/>
  <cp:contentType/>
  <cp:contentStatus/>
</cp:coreProperties>
</file>