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25170" windowHeight="13170" activeTab="2"/>
  </bookViews>
  <sheets>
    <sheet name="Rekapitulace" sheetId="1" r:id="rId1"/>
    <sheet name="Příjmy daňové" sheetId="2" r:id="rId2"/>
    <sheet name="Příjmy nedaňové" sheetId="3" r:id="rId3"/>
    <sheet name="Příj-par" sheetId="4" r:id="rId4"/>
    <sheet name="Výdaje" sheetId="5" r:id="rId5"/>
    <sheet name="Výd-par" sheetId="6" r:id="rId6"/>
    <sheet name="Výpočet" sheetId="7" r:id="rId7"/>
  </sheets>
  <definedNames>
    <definedName name="_xlnm.Print_Titles" localSheetId="2">'Příjmy nedaňové'!$A:$D</definedName>
    <definedName name="_xlnm.Print_Titles" localSheetId="4">'Výdaje'!$A:$D</definedName>
    <definedName name="_xlnm.Print_Area" localSheetId="4">'Výdaje'!$A$1:$AL$67</definedName>
  </definedNames>
  <calcPr fullCalcOnLoad="1"/>
</workbook>
</file>

<file path=xl/sharedStrings.xml><?xml version="1.0" encoding="utf-8"?>
<sst xmlns="http://schemas.openxmlformats.org/spreadsheetml/2006/main" count="233" uniqueCount="210">
  <si>
    <t>PŘÍJMY</t>
  </si>
  <si>
    <t>položka</t>
  </si>
  <si>
    <t>částka</t>
  </si>
  <si>
    <t>Daň z příjmů FO - závislá činnost</t>
  </si>
  <si>
    <t>Daň z příjmů FO - SVČ</t>
  </si>
  <si>
    <t>Daň z příjmů FO - zvláštní sazba</t>
  </si>
  <si>
    <t>Daň z příjmů právnických osob</t>
  </si>
  <si>
    <t>Daň z příjmů právnických osob za obce</t>
  </si>
  <si>
    <t>Daň z přidané hodnoty</t>
  </si>
  <si>
    <t>Správní poplatky</t>
  </si>
  <si>
    <t>Poplatek za komunální odpad</t>
  </si>
  <si>
    <t>Poplatek ze psů</t>
  </si>
  <si>
    <t>Pobytové poplatky</t>
  </si>
  <si>
    <t>Poplatky za užívání veřejného prostranství</t>
  </si>
  <si>
    <t>Poplatky ze vstupného</t>
  </si>
  <si>
    <t>Poplatek z ubytovací kapacity</t>
  </si>
  <si>
    <t>Poplatek za povolení k vjezdu</t>
  </si>
  <si>
    <t>Poplatek za provozovaný VHP</t>
  </si>
  <si>
    <t>Daň z nemovitosti</t>
  </si>
  <si>
    <t>Daňové příjmy celkem</t>
  </si>
  <si>
    <t>třída 1</t>
  </si>
  <si>
    <t>Přijaté dotace celkem</t>
  </si>
  <si>
    <t>třída 4</t>
  </si>
  <si>
    <t>třída 1+4</t>
  </si>
  <si>
    <t>Příjmy</t>
  </si>
  <si>
    <t>celkem</t>
  </si>
  <si>
    <t>za položku</t>
  </si>
  <si>
    <t>les</t>
  </si>
  <si>
    <t>voda</t>
  </si>
  <si>
    <t>rybníky</t>
  </si>
  <si>
    <t>Zdr. stř.</t>
  </si>
  <si>
    <t>hřbitov</t>
  </si>
  <si>
    <t>byty</t>
  </si>
  <si>
    <t>z prodeje služeb</t>
  </si>
  <si>
    <t>z prodeje zboží</t>
  </si>
  <si>
    <t>z pronájmu pozemků</t>
  </si>
  <si>
    <t>z úroků</t>
  </si>
  <si>
    <t>z podílu na zisku</t>
  </si>
  <si>
    <t>ze sankčních plateb</t>
  </si>
  <si>
    <t>z neinvestíčních darů</t>
  </si>
  <si>
    <t>třída 2</t>
  </si>
  <si>
    <t>z prodeje pozemků</t>
  </si>
  <si>
    <t>z prodeje ostatního HIM</t>
  </si>
  <si>
    <t>z darů na investice</t>
  </si>
  <si>
    <t>z příspěvků na investice</t>
  </si>
  <si>
    <t>z prodeje akcií</t>
  </si>
  <si>
    <t>z prodeje majetkových podílů</t>
  </si>
  <si>
    <t>Kapitálové příjmy celkem</t>
  </si>
  <si>
    <t>třída 3</t>
  </si>
  <si>
    <t xml:space="preserve">        K A P I T Á L O V É </t>
  </si>
  <si>
    <t xml:space="preserve">      Daňové příjmy + dotace</t>
  </si>
  <si>
    <t>Třída</t>
  </si>
  <si>
    <t>Položka</t>
  </si>
  <si>
    <t>Částka</t>
  </si>
  <si>
    <t>1+2+3+4</t>
  </si>
  <si>
    <t>X</t>
  </si>
  <si>
    <t>5+6</t>
  </si>
  <si>
    <t>PŘÍJMY CELKEM</t>
  </si>
  <si>
    <t>z toho Daňové příjmy celkem</t>
  </si>
  <si>
    <t xml:space="preserve">           Přijaté dotace celkem</t>
  </si>
  <si>
    <t>VÝDAJE CELKEM</t>
  </si>
  <si>
    <t xml:space="preserve"> z toho Běžné výdaje celkem</t>
  </si>
  <si>
    <t xml:space="preserve">            Kapitálové výdaje celkem</t>
  </si>
  <si>
    <t>SALDO: příjmy - výdaje</t>
  </si>
  <si>
    <t>FINANCOVÁNÍ CELKEM</t>
  </si>
  <si>
    <t xml:space="preserve">                                     D  A  Ň  O  V  É</t>
  </si>
  <si>
    <t>Výdaje</t>
  </si>
  <si>
    <t>platy změstnanců</t>
  </si>
  <si>
    <t>ostatní osobní výdaje</t>
  </si>
  <si>
    <t>sociální pojištění</t>
  </si>
  <si>
    <t>zdravotní pojištění</t>
  </si>
  <si>
    <t>ostatní povinné pojištění</t>
  </si>
  <si>
    <t>potraviny</t>
  </si>
  <si>
    <t>ochranné pomůcky</t>
  </si>
  <si>
    <t>prádlo oděv obuv</t>
  </si>
  <si>
    <t>knihy , učební pomůcky</t>
  </si>
  <si>
    <t>drobný hmotný majetek</t>
  </si>
  <si>
    <t>nákup materiálu</t>
  </si>
  <si>
    <t>úroky placené</t>
  </si>
  <si>
    <t>elektrická energie</t>
  </si>
  <si>
    <t>pohonné hmoty</t>
  </si>
  <si>
    <t>služby pošt</t>
  </si>
  <si>
    <t>služby telekomunikací</t>
  </si>
  <si>
    <t>služby peněžních ústavů</t>
  </si>
  <si>
    <t>nájemné</t>
  </si>
  <si>
    <t>konzultační poradenské služby</t>
  </si>
  <si>
    <t>služby školení</t>
  </si>
  <si>
    <t>služby zpracování dat</t>
  </si>
  <si>
    <t>nákup služeb</t>
  </si>
  <si>
    <t>opravy a udržování</t>
  </si>
  <si>
    <t>programové vybavení</t>
  </si>
  <si>
    <t>cestovné</t>
  </si>
  <si>
    <t>pohoštění</t>
  </si>
  <si>
    <t>účastnické poplatky na konference</t>
  </si>
  <si>
    <t>poskytnuté neinv. příspěvky</t>
  </si>
  <si>
    <t>dopravní obslužnost</t>
  </si>
  <si>
    <t>věcné dary</t>
  </si>
  <si>
    <t>neinv. dotace fyz. osobám</t>
  </si>
  <si>
    <t>neinv. dotace práv. osobám</t>
  </si>
  <si>
    <t>neinv. transfery obcím (školy)</t>
  </si>
  <si>
    <t>neinv. transfery veř. rozpočtu</t>
  </si>
  <si>
    <t>neinv. přispěvky vlastním PO</t>
  </si>
  <si>
    <t>kolky</t>
  </si>
  <si>
    <t>platby daní a polplatků</t>
  </si>
  <si>
    <t>Běžné výdaje celkem</t>
  </si>
  <si>
    <t xml:space="preserve">   B   Ě   Ž   N   É          V   Ý   D   A   J   E</t>
  </si>
  <si>
    <t>třída 5</t>
  </si>
  <si>
    <t>stroje, přístroje, zařízení</t>
  </si>
  <si>
    <t>dopravní prostředky</t>
  </si>
  <si>
    <t>výpočetní technika</t>
  </si>
  <si>
    <t>projektová dokumentace</t>
  </si>
  <si>
    <t>pozemky</t>
  </si>
  <si>
    <t>investiční transfery PO</t>
  </si>
  <si>
    <t>třída 6</t>
  </si>
  <si>
    <t>Výdaje celkem</t>
  </si>
  <si>
    <t>Kapit. výdaje celkem</t>
  </si>
  <si>
    <t>KAPITÁLOVÉ  VÝDAJE</t>
  </si>
  <si>
    <t>z pronájmu ostat.nemovitostí</t>
  </si>
  <si>
    <t>z prodeje neinvest. majetku</t>
  </si>
  <si>
    <t>z prodeje ostat. nemovitostí</t>
  </si>
  <si>
    <t>odměny členům zastupitelstev obcí</t>
  </si>
  <si>
    <t>KD</t>
  </si>
  <si>
    <t>Kapličky</t>
  </si>
  <si>
    <t>Církev</t>
  </si>
  <si>
    <t>SPOZ</t>
  </si>
  <si>
    <t>Les</t>
  </si>
  <si>
    <t>Silnice</t>
  </si>
  <si>
    <t>Kanalizace</t>
  </si>
  <si>
    <t>ZŠ</t>
  </si>
  <si>
    <t>Knihovna</t>
  </si>
  <si>
    <t>Hřbitov</t>
  </si>
  <si>
    <t>Byty</t>
  </si>
  <si>
    <t>KO</t>
  </si>
  <si>
    <t>VZ + VPP</t>
  </si>
  <si>
    <t>Hasiči</t>
  </si>
  <si>
    <t>refundace mezd</t>
  </si>
  <si>
    <t>Zastupit.</t>
  </si>
  <si>
    <t>neinv. dotace církvím</t>
  </si>
  <si>
    <t>ROZPOČTOVÁ REZERVA</t>
  </si>
  <si>
    <t>Poplatky za znečišťování ovzduší</t>
  </si>
  <si>
    <t>Voda</t>
  </si>
  <si>
    <t>nekap. příjmy a náhrady</t>
  </si>
  <si>
    <t>CZT</t>
  </si>
  <si>
    <t>EKO-KOM</t>
  </si>
  <si>
    <t>zdr. stř.</t>
  </si>
  <si>
    <t>budovy, haly, stavby</t>
  </si>
  <si>
    <t>Neinv. dotace OS</t>
  </si>
  <si>
    <t>neinv. dotace NO</t>
  </si>
  <si>
    <t>teplo, sláma, štěpka</t>
  </si>
  <si>
    <t>Uhrazené splátky dlouhod. půjček - hypotéka (-)</t>
  </si>
  <si>
    <t>Daň obec</t>
  </si>
  <si>
    <t>teplo</t>
  </si>
  <si>
    <t>Ostatní neinvestiční transfery</t>
  </si>
  <si>
    <t>Převody</t>
  </si>
  <si>
    <t>Převody sociálního fondu</t>
  </si>
  <si>
    <t>Rybníky</t>
  </si>
  <si>
    <t>Ost. převody z  vlastních fondů</t>
  </si>
  <si>
    <t>změna stavu prostředků na BÚ</t>
  </si>
  <si>
    <t>splátky půjček od o.p.s.</t>
  </si>
  <si>
    <t>Klubovna</t>
  </si>
  <si>
    <t xml:space="preserve">                          B Ě Ž N É</t>
  </si>
  <si>
    <t>Běžné + kapitálové celk.</t>
  </si>
  <si>
    <t>Běžné příjmy celkem</t>
  </si>
  <si>
    <t>paragraf</t>
  </si>
  <si>
    <t>popis</t>
  </si>
  <si>
    <t>výdaje celkem</t>
  </si>
  <si>
    <t xml:space="preserve">z toho kapitálové </t>
  </si>
  <si>
    <t>Celkem</t>
  </si>
  <si>
    <t>sport</t>
  </si>
  <si>
    <t>nedaňové příjmy celkem</t>
  </si>
  <si>
    <t>Výdaje z finančních operací</t>
  </si>
  <si>
    <t>z toho    běžné</t>
  </si>
  <si>
    <t>Činnost místní správy</t>
  </si>
  <si>
    <t>Z finančních operací</t>
  </si>
  <si>
    <t>z toho     běžné</t>
  </si>
  <si>
    <t xml:space="preserve">           Nedaňové příjmy celkem</t>
  </si>
  <si>
    <t xml:space="preserve">           Kapitálové příjmy celkem</t>
  </si>
  <si>
    <t>ostatní nákupy j.n. - projekty</t>
  </si>
  <si>
    <t>5512u</t>
  </si>
  <si>
    <t xml:space="preserve">Investiční půjčky </t>
  </si>
  <si>
    <t>Sport</t>
  </si>
  <si>
    <t>D O T A C E</t>
  </si>
  <si>
    <t>Kotelna</t>
  </si>
  <si>
    <t>Staveb- nictví</t>
  </si>
  <si>
    <t>komunální služby a územní rozvoj</t>
  </si>
  <si>
    <t>neinv. dotace o.p.s.</t>
  </si>
  <si>
    <t>splátka půjčky o.p.s.</t>
  </si>
  <si>
    <t>splátka půjčky Spobema</t>
  </si>
  <si>
    <t>splátky půjček od pod. subjektů</t>
  </si>
  <si>
    <t>noviny</t>
  </si>
  <si>
    <t>Citroen Bus</t>
  </si>
  <si>
    <t>celkem za položku</t>
  </si>
  <si>
    <t>Program obnovy místních částí</t>
  </si>
  <si>
    <t>Veřejné osvětlení</t>
  </si>
  <si>
    <t>Doprava</t>
  </si>
  <si>
    <t>Zájmová činnost</t>
  </si>
  <si>
    <t>Volby do EP</t>
  </si>
  <si>
    <t>sankce státu</t>
  </si>
  <si>
    <t>sankce nestátu</t>
  </si>
  <si>
    <t>celý</t>
  </si>
  <si>
    <t>hodnota</t>
  </si>
  <si>
    <t>12/11</t>
  </si>
  <si>
    <t>Neinvestiční přijaté dotace ze SR                  v rámci sournného dotačního vztahu</t>
  </si>
  <si>
    <t>Dotace ÚP VPP  ÚZ-13234</t>
  </si>
  <si>
    <t>Dotace hřbitov Ranc. ÚZ 95759</t>
  </si>
  <si>
    <t>Dotace volby EP</t>
  </si>
  <si>
    <t>Dotace kraj</t>
  </si>
  <si>
    <t>Dotace SFRB</t>
  </si>
  <si>
    <t>dary obyvatelstvu</t>
  </si>
  <si>
    <t>provozní úvěr-splátka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</si>
</sst>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 horizontal="right"/>
    </xf>
    <xf numFmtId="0" fontId="0" fillId="0" borderId="8" xfId="0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0" fontId="4" fillId="0" borderId="6" xfId="0" applyFont="1" applyBorder="1" applyAlignment="1">
      <alignment horizontal="left"/>
    </xf>
    <xf numFmtId="164" fontId="4" fillId="0" borderId="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164" fontId="2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4" fontId="7" fillId="0" borderId="7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0" fontId="8" fillId="0" borderId="2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3" fillId="0" borderId="2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0" fillId="0" borderId="31" xfId="0" applyNumberFormat="1" applyBorder="1" applyAlignment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3" fontId="10" fillId="0" borderId="13" xfId="0" applyNumberFormat="1" applyFont="1" applyBorder="1" applyAlignment="1" applyProtection="1">
      <alignment vertical="top"/>
      <protection locked="0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 applyProtection="1">
      <alignment/>
      <protection locked="0"/>
    </xf>
    <xf numFmtId="3" fontId="0" fillId="0" borderId="34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3" fontId="0" fillId="0" borderId="3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0" fillId="0" borderId="32" xfId="0" applyNumberFormat="1" applyFont="1" applyBorder="1" applyAlignment="1">
      <alignment vertical="top"/>
    </xf>
    <xf numFmtId="3" fontId="10" fillId="0" borderId="40" xfId="0" applyNumberFormat="1" applyFont="1" applyBorder="1" applyAlignment="1" applyProtection="1">
      <alignment vertical="top"/>
      <protection locked="0"/>
    </xf>
    <xf numFmtId="3" fontId="10" fillId="0" borderId="33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3" fontId="10" fillId="0" borderId="41" xfId="0" applyNumberFormat="1" applyFont="1" applyBorder="1" applyAlignment="1" applyProtection="1">
      <alignment vertical="top"/>
      <protection locked="0"/>
    </xf>
    <xf numFmtId="3" fontId="10" fillId="0" borderId="34" xfId="0" applyNumberFormat="1" applyFont="1" applyBorder="1" applyAlignment="1">
      <alignment vertical="top"/>
    </xf>
    <xf numFmtId="3" fontId="10" fillId="0" borderId="42" xfId="0" applyNumberFormat="1" applyFont="1" applyBorder="1" applyAlignment="1" applyProtection="1">
      <alignment vertical="top"/>
      <protection locked="0"/>
    </xf>
    <xf numFmtId="3" fontId="10" fillId="0" borderId="20" xfId="0" applyNumberFormat="1" applyFont="1" applyBorder="1" applyAlignment="1" applyProtection="1">
      <alignment vertical="top"/>
      <protection locked="0"/>
    </xf>
    <xf numFmtId="3" fontId="10" fillId="0" borderId="43" xfId="0" applyNumberFormat="1" applyFont="1" applyBorder="1" applyAlignment="1" applyProtection="1">
      <alignment vertical="top"/>
      <protection locked="0"/>
    </xf>
    <xf numFmtId="3" fontId="10" fillId="0" borderId="2" xfId="0" applyNumberFormat="1" applyFont="1" applyBorder="1" applyAlignment="1" applyProtection="1">
      <alignment vertical="top"/>
      <protection locked="0"/>
    </xf>
    <xf numFmtId="3" fontId="10" fillId="0" borderId="44" xfId="0" applyNumberFormat="1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3" fontId="10" fillId="0" borderId="13" xfId="0" applyNumberFormat="1" applyFont="1" applyFill="1" applyBorder="1" applyAlignment="1" applyProtection="1">
      <alignment vertical="top"/>
      <protection locked="0"/>
    </xf>
    <xf numFmtId="0" fontId="10" fillId="0" borderId="6" xfId="0" applyFont="1" applyBorder="1" applyAlignment="1" applyProtection="1">
      <alignment vertical="top"/>
      <protection locked="0"/>
    </xf>
    <xf numFmtId="3" fontId="10" fillId="0" borderId="14" xfId="0" applyNumberFormat="1" applyFont="1" applyBorder="1" applyAlignment="1" applyProtection="1">
      <alignment vertical="top"/>
      <protection locked="0"/>
    </xf>
    <xf numFmtId="3" fontId="10" fillId="0" borderId="45" xfId="0" applyNumberFormat="1" applyFont="1" applyBorder="1" applyAlignment="1" applyProtection="1">
      <alignment vertical="top"/>
      <protection locked="0"/>
    </xf>
    <xf numFmtId="3" fontId="10" fillId="0" borderId="6" xfId="0" applyNumberFormat="1" applyFont="1" applyBorder="1" applyAlignment="1" applyProtection="1">
      <alignment vertical="top"/>
      <protection locked="0"/>
    </xf>
    <xf numFmtId="0" fontId="4" fillId="0" borderId="6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3" fontId="11" fillId="0" borderId="35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0" fillId="0" borderId="8" xfId="0" applyFont="1" applyBorder="1" applyAlignment="1" applyProtection="1">
      <alignment vertical="top"/>
      <protection locked="0"/>
    </xf>
    <xf numFmtId="3" fontId="10" fillId="0" borderId="36" xfId="0" applyNumberFormat="1" applyFont="1" applyBorder="1" applyAlignment="1">
      <alignment vertical="top"/>
    </xf>
    <xf numFmtId="3" fontId="10" fillId="0" borderId="15" xfId="0" applyNumberFormat="1" applyFont="1" applyBorder="1" applyAlignment="1" applyProtection="1">
      <alignment vertical="top"/>
      <protection locked="0"/>
    </xf>
    <xf numFmtId="3" fontId="10" fillId="0" borderId="8" xfId="0" applyNumberFormat="1" applyFont="1" applyBorder="1" applyAlignment="1" applyProtection="1">
      <alignment vertical="top"/>
      <protection locked="0"/>
    </xf>
    <xf numFmtId="3" fontId="10" fillId="0" borderId="46" xfId="0" applyNumberFormat="1" applyFont="1" applyBorder="1" applyAlignment="1" applyProtection="1">
      <alignment vertical="top"/>
      <protection locked="0"/>
    </xf>
    <xf numFmtId="3" fontId="11" fillId="0" borderId="38" xfId="0" applyNumberFormat="1" applyFont="1" applyBorder="1" applyAlignment="1">
      <alignment vertical="top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vertical="center"/>
    </xf>
    <xf numFmtId="3" fontId="10" fillId="0" borderId="37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10" fillId="0" borderId="48" xfId="0" applyNumberFormat="1" applyFont="1" applyBorder="1" applyAlignment="1">
      <alignment vertical="top"/>
    </xf>
    <xf numFmtId="3" fontId="10" fillId="0" borderId="49" xfId="0" applyNumberFormat="1" applyFont="1" applyBorder="1" applyAlignment="1">
      <alignment vertical="top"/>
    </xf>
    <xf numFmtId="0" fontId="7" fillId="0" borderId="5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0" xfId="0" applyNumberFormat="1" applyBorder="1" applyAlignment="1">
      <alignment/>
    </xf>
    <xf numFmtId="3" fontId="0" fillId="0" borderId="20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>
      <alignment/>
    </xf>
    <xf numFmtId="3" fontId="12" fillId="0" borderId="2" xfId="0" applyNumberFormat="1" applyFont="1" applyBorder="1" applyAlignment="1" applyProtection="1">
      <alignment vertical="top"/>
      <protection locked="0"/>
    </xf>
    <xf numFmtId="3" fontId="12" fillId="0" borderId="13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right"/>
    </xf>
    <xf numFmtId="3" fontId="10" fillId="0" borderId="2" xfId="0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3" fontId="10" fillId="0" borderId="6" xfId="0" applyNumberFormat="1" applyFont="1" applyBorder="1" applyAlignment="1">
      <alignment vertical="top"/>
    </xf>
    <xf numFmtId="3" fontId="10" fillId="0" borderId="7" xfId="0" applyNumberFormat="1" applyFont="1" applyBorder="1" applyAlignment="1">
      <alignment vertical="top"/>
    </xf>
    <xf numFmtId="3" fontId="10" fillId="0" borderId="51" xfId="0" applyNumberFormat="1" applyFont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top"/>
    </xf>
    <xf numFmtId="3" fontId="10" fillId="0" borderId="9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0" fillId="0" borderId="17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0" fillId="0" borderId="2" xfId="0" applyNumberFormat="1" applyBorder="1" applyAlignment="1" applyProtection="1">
      <alignment/>
      <protection locked="0"/>
    </xf>
    <xf numFmtId="3" fontId="0" fillId="0" borderId="42" xfId="0" applyNumberFormat="1" applyFont="1" applyBorder="1" applyAlignment="1" applyProtection="1">
      <alignment/>
      <protection locked="0"/>
    </xf>
    <xf numFmtId="3" fontId="0" fillId="0" borderId="53" xfId="0" applyNumberFormat="1" applyFont="1" applyBorder="1" applyAlignment="1" applyProtection="1">
      <alignment/>
      <protection locked="0"/>
    </xf>
    <xf numFmtId="164" fontId="0" fillId="0" borderId="33" xfId="0" applyNumberFormat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0" fillId="0" borderId="3" xfId="0" applyNumberFormat="1" applyFont="1" applyBorder="1" applyAlignment="1" applyProtection="1">
      <alignment vertical="top"/>
      <protection locked="0"/>
    </xf>
    <xf numFmtId="3" fontId="10" fillId="0" borderId="1" xfId="0" applyNumberFormat="1" applyFont="1" applyBorder="1" applyAlignment="1" applyProtection="1">
      <alignment vertical="top"/>
      <protection locked="0"/>
    </xf>
    <xf numFmtId="3" fontId="10" fillId="0" borderId="14" xfId="0" applyNumberFormat="1" applyFont="1" applyBorder="1" applyAlignment="1" applyProtection="1">
      <alignment vertical="top"/>
      <protection/>
    </xf>
    <xf numFmtId="3" fontId="10" fillId="0" borderId="49" xfId="0" applyNumberFormat="1" applyFont="1" applyBorder="1" applyAlignment="1" applyProtection="1">
      <alignment vertical="top"/>
      <protection/>
    </xf>
    <xf numFmtId="3" fontId="10" fillId="0" borderId="59" xfId="0" applyNumberFormat="1" applyFont="1" applyBorder="1" applyAlignment="1" applyProtection="1">
      <alignment vertical="top"/>
      <protection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Border="1" applyAlignment="1" applyProtection="1">
      <alignment horizontal="center" vertical="center"/>
      <protection locked="0"/>
    </xf>
    <xf numFmtId="3" fontId="12" fillId="0" borderId="54" xfId="0" applyNumberFormat="1" applyFont="1" applyBorder="1" applyAlignment="1" applyProtection="1">
      <alignment horizontal="center" vertical="center"/>
      <protection locked="0"/>
    </xf>
    <xf numFmtId="164" fontId="12" fillId="0" borderId="55" xfId="0" applyNumberFormat="1" applyFont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Border="1" applyAlignment="1" applyProtection="1">
      <alignment horizontal="center" vertical="center" wrapText="1"/>
      <protection locked="0"/>
    </xf>
    <xf numFmtId="164" fontId="12" fillId="0" borderId="60" xfId="0" applyNumberFormat="1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9" fontId="1" fillId="0" borderId="33" xfId="0" applyNumberFormat="1" applyFont="1" applyBorder="1" applyAlignment="1">
      <alignment horizontal="center"/>
    </xf>
    <xf numFmtId="9" fontId="1" fillId="0" borderId="5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49" fontId="1" fillId="0" borderId="62" xfId="0" applyNumberFormat="1" applyFont="1" applyBorder="1" applyAlignment="1">
      <alignment/>
    </xf>
    <xf numFmtId="1" fontId="0" fillId="0" borderId="60" xfId="0" applyNumberFormat="1" applyBorder="1" applyAlignment="1">
      <alignment/>
    </xf>
    <xf numFmtId="1" fontId="0" fillId="0" borderId="61" xfId="0" applyNumberFormat="1" applyBorder="1" applyAlignment="1">
      <alignment/>
    </xf>
    <xf numFmtId="0" fontId="1" fillId="2" borderId="33" xfId="0" applyFon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2" borderId="60" xfId="0" applyNumberFormat="1" applyFill="1" applyBorder="1" applyAlignment="1">
      <alignment/>
    </xf>
    <xf numFmtId="0" fontId="0" fillId="3" borderId="63" xfId="0" applyFill="1" applyBorder="1" applyAlignment="1">
      <alignment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vertical="top"/>
      <protection locked="0"/>
    </xf>
    <xf numFmtId="0" fontId="10" fillId="0" borderId="20" xfId="0" applyFont="1" applyBorder="1" applyAlignment="1" applyProtection="1">
      <alignment vertical="top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8" fillId="0" borderId="12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67" xfId="0" applyBorder="1" applyAlignment="1">
      <alignment horizontal="center" vertical="center" textRotation="90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textRotation="90"/>
    </xf>
    <xf numFmtId="0" fontId="0" fillId="0" borderId="71" xfId="0" applyBorder="1" applyAlignment="1">
      <alignment/>
    </xf>
    <xf numFmtId="0" fontId="2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 textRotation="90"/>
    </xf>
    <xf numFmtId="0" fontId="0" fillId="0" borderId="26" xfId="0" applyBorder="1" applyAlignment="1">
      <alignment textRotation="90"/>
    </xf>
    <xf numFmtId="0" fontId="0" fillId="0" borderId="78" xfId="0" applyBorder="1" applyAlignment="1">
      <alignment textRotation="90"/>
    </xf>
    <xf numFmtId="3" fontId="4" fillId="0" borderId="79" xfId="0" applyNumberFormat="1" applyFont="1" applyBorder="1" applyAlignment="1">
      <alignment horizontal="right" vertical="center"/>
    </xf>
    <xf numFmtId="3" fontId="4" fillId="0" borderId="80" xfId="0" applyNumberFormat="1" applyFont="1" applyBorder="1" applyAlignment="1">
      <alignment horizontal="right" vertical="center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0" fillId="0" borderId="81" xfId="0" applyFont="1" applyBorder="1" applyAlignment="1">
      <alignment vertical="center" textRotation="90"/>
    </xf>
    <xf numFmtId="0" fontId="0" fillId="0" borderId="78" xfId="0" applyFont="1" applyBorder="1" applyAlignment="1">
      <alignment vertical="center" textRotation="90"/>
    </xf>
    <xf numFmtId="0" fontId="0" fillId="0" borderId="82" xfId="0" applyFont="1" applyBorder="1" applyAlignment="1">
      <alignment vertical="center" textRotation="90"/>
    </xf>
    <xf numFmtId="0" fontId="0" fillId="0" borderId="26" xfId="0" applyBorder="1" applyAlignment="1">
      <alignment vertical="center" textRotation="90"/>
    </xf>
    <xf numFmtId="0" fontId="0" fillId="0" borderId="78" xfId="0" applyBorder="1" applyAlignment="1">
      <alignment vertical="center" textRotation="90"/>
    </xf>
    <xf numFmtId="0" fontId="0" fillId="0" borderId="82" xfId="0" applyBorder="1" applyAlignment="1">
      <alignment vertical="center" textRotation="90"/>
    </xf>
    <xf numFmtId="0" fontId="2" fillId="0" borderId="74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Zeros="0" workbookViewId="0" topLeftCell="A1">
      <selection activeCell="C20" sqref="C20"/>
    </sheetView>
  </sheetViews>
  <sheetFormatPr defaultColWidth="9.140625" defaultRowHeight="18" customHeight="1"/>
  <cols>
    <col min="1" max="1" width="44.00390625" style="0" bestFit="1" customWidth="1"/>
    <col min="2" max="2" width="9.57421875" style="32" customWidth="1"/>
    <col min="3" max="3" width="8.28125" style="0" bestFit="1" customWidth="1"/>
    <col min="4" max="4" width="20.7109375" style="0" customWidth="1"/>
  </cols>
  <sheetData>
    <row r="1" spans="1:4" ht="18" customHeight="1" thickBot="1" thickTop="1">
      <c r="A1" s="42"/>
      <c r="B1" s="47" t="s">
        <v>51</v>
      </c>
      <c r="C1" s="48" t="s">
        <v>52</v>
      </c>
      <c r="D1" s="49" t="s">
        <v>53</v>
      </c>
    </row>
    <row r="2" spans="1:4" ht="24" customHeight="1" thickTop="1">
      <c r="A2" s="44" t="s">
        <v>57</v>
      </c>
      <c r="B2" s="45" t="s">
        <v>54</v>
      </c>
      <c r="C2" s="45" t="s">
        <v>55</v>
      </c>
      <c r="D2" s="46">
        <f>SUM(D3:D7)</f>
        <v>11562350</v>
      </c>
    </row>
    <row r="3" spans="1:4" s="33" customFormat="1" ht="18" customHeight="1">
      <c r="A3" s="35" t="s">
        <v>58</v>
      </c>
      <c r="B3" s="36">
        <v>1</v>
      </c>
      <c r="C3" s="37" t="s">
        <v>55</v>
      </c>
      <c r="D3" s="43">
        <f>'Příjmy daňové'!D22</f>
        <v>8059950</v>
      </c>
    </row>
    <row r="4" spans="1:4" s="33" customFormat="1" ht="18" customHeight="1">
      <c r="A4" s="35" t="s">
        <v>175</v>
      </c>
      <c r="B4" s="36">
        <v>2</v>
      </c>
      <c r="C4" s="37" t="s">
        <v>55</v>
      </c>
      <c r="D4" s="41">
        <f>'Příjmy nedaňové'!D16</f>
        <v>2680000</v>
      </c>
    </row>
    <row r="5" spans="1:4" s="33" customFormat="1" ht="18" customHeight="1">
      <c r="A5" s="35" t="s">
        <v>176</v>
      </c>
      <c r="B5" s="36">
        <v>3</v>
      </c>
      <c r="C5" s="37" t="s">
        <v>55</v>
      </c>
      <c r="D5" s="41">
        <f>'Příjmy nedaňové'!D28</f>
        <v>610000</v>
      </c>
    </row>
    <row r="6" spans="1:4" s="33" customFormat="1" ht="18" customHeight="1">
      <c r="A6" s="35" t="s">
        <v>59</v>
      </c>
      <c r="B6" s="36">
        <v>4</v>
      </c>
      <c r="C6" s="37" t="s">
        <v>55</v>
      </c>
      <c r="D6" s="41">
        <f>'Příjmy daňové'!D32</f>
        <v>212400</v>
      </c>
    </row>
    <row r="7" spans="1:4" s="33" customFormat="1" ht="18" customHeight="1" thickBot="1">
      <c r="A7" s="50"/>
      <c r="B7" s="51"/>
      <c r="C7" s="52" t="s">
        <v>55</v>
      </c>
      <c r="D7" s="53"/>
    </row>
    <row r="8" spans="1:4" s="33" customFormat="1" ht="24" customHeight="1">
      <c r="A8" s="54" t="s">
        <v>60</v>
      </c>
      <c r="B8" s="55" t="s">
        <v>56</v>
      </c>
      <c r="C8" s="56" t="s">
        <v>55</v>
      </c>
      <c r="D8" s="57">
        <f>SUM(D9:D12)</f>
        <v>7871540</v>
      </c>
    </row>
    <row r="9" spans="1:4" ht="18" customHeight="1">
      <c r="A9" s="35" t="s">
        <v>61</v>
      </c>
      <c r="B9" s="38">
        <v>5</v>
      </c>
      <c r="C9" s="37" t="s">
        <v>55</v>
      </c>
      <c r="D9" s="41">
        <f>Výdaje!D55</f>
        <v>7866540</v>
      </c>
    </row>
    <row r="10" spans="1:4" ht="18" customHeight="1">
      <c r="A10" s="35" t="s">
        <v>62</v>
      </c>
      <c r="B10" s="36">
        <v>6</v>
      </c>
      <c r="C10" s="37" t="s">
        <v>55</v>
      </c>
      <c r="D10" s="41">
        <f>Výdaje!D66</f>
        <v>5000</v>
      </c>
    </row>
    <row r="11" spans="1:4" ht="18" customHeight="1">
      <c r="A11" s="39"/>
      <c r="B11" s="40"/>
      <c r="C11" s="37" t="s">
        <v>55</v>
      </c>
      <c r="D11" s="41"/>
    </row>
    <row r="12" spans="1:4" ht="18" customHeight="1" thickBot="1">
      <c r="A12" s="58"/>
      <c r="B12" s="59"/>
      <c r="C12" s="52" t="s">
        <v>55</v>
      </c>
      <c r="D12" s="53"/>
    </row>
    <row r="13" spans="1:4" ht="24" customHeight="1" thickBot="1">
      <c r="A13" s="61" t="s">
        <v>63</v>
      </c>
      <c r="B13" s="62"/>
      <c r="C13" s="63" t="s">
        <v>55</v>
      </c>
      <c r="D13" s="64">
        <f>D2-D8</f>
        <v>3690810</v>
      </c>
    </row>
    <row r="14" spans="1:4" ht="12" customHeight="1" thickBot="1">
      <c r="A14" s="65"/>
      <c r="B14" s="66"/>
      <c r="C14" s="67"/>
      <c r="D14" s="68"/>
    </row>
    <row r="15" spans="1:4" s="34" customFormat="1" ht="24" customHeight="1">
      <c r="A15" s="44" t="s">
        <v>64</v>
      </c>
      <c r="B15" s="45">
        <v>8</v>
      </c>
      <c r="C15" s="45"/>
      <c r="D15" s="46">
        <f>SUM(D16:D23)</f>
        <v>-3690810</v>
      </c>
    </row>
    <row r="16" spans="1:4" ht="18" customHeight="1">
      <c r="A16" s="132" t="s">
        <v>209</v>
      </c>
      <c r="B16" s="133"/>
      <c r="C16" s="134">
        <v>8114</v>
      </c>
      <c r="D16" s="69">
        <v>93600</v>
      </c>
    </row>
    <row r="17" spans="1:4" ht="18" customHeight="1">
      <c r="A17" s="135"/>
      <c r="B17" s="136"/>
      <c r="C17" s="134"/>
      <c r="D17" s="69"/>
    </row>
    <row r="18" spans="1:4" ht="18" customHeight="1">
      <c r="A18" s="135" t="s">
        <v>149</v>
      </c>
      <c r="B18" s="136"/>
      <c r="C18" s="134">
        <v>8124</v>
      </c>
      <c r="D18" s="69">
        <v>87802</v>
      </c>
    </row>
    <row r="19" spans="1:4" ht="18" customHeight="1">
      <c r="A19" s="135" t="s">
        <v>157</v>
      </c>
      <c r="B19" s="136"/>
      <c r="C19" s="134">
        <v>8115</v>
      </c>
      <c r="D19" s="69">
        <v>-3872212</v>
      </c>
    </row>
    <row r="20" spans="1:4" ht="18" customHeight="1">
      <c r="A20" s="135"/>
      <c r="B20" s="136"/>
      <c r="C20" s="134"/>
      <c r="D20" s="69"/>
    </row>
    <row r="21" spans="1:4" ht="18" customHeight="1">
      <c r="A21" s="135"/>
      <c r="B21" s="136"/>
      <c r="C21" s="134"/>
      <c r="D21" s="69"/>
    </row>
    <row r="22" spans="1:4" ht="15">
      <c r="A22" s="137"/>
      <c r="B22" s="133"/>
      <c r="C22" s="134"/>
      <c r="D22" s="69"/>
    </row>
    <row r="23" spans="1:4" ht="18" customHeight="1" thickBot="1">
      <c r="A23" s="50"/>
      <c r="B23" s="51"/>
      <c r="C23" s="60"/>
      <c r="D23" s="53"/>
    </row>
    <row r="24" spans="1:4" ht="24.75" customHeight="1" thickBot="1">
      <c r="A24" s="235" t="s">
        <v>138</v>
      </c>
      <c r="B24" s="236"/>
      <c r="C24" s="237">
        <f>D13+D15</f>
        <v>0</v>
      </c>
      <c r="D24" s="238"/>
    </row>
    <row r="25" ht="18" customHeight="1" thickTop="1"/>
  </sheetData>
  <sheetProtection sheet="1" objects="1" scenarios="1" selectLockedCells="1"/>
  <mergeCells count="2">
    <mergeCell ref="A24:B24"/>
    <mergeCell ref="C24:D24"/>
  </mergeCells>
  <printOptions/>
  <pageMargins left="0.7874015748031497" right="0.7874015748031497" top="2.362204724409449" bottom="0.984251968503937" header="0.5118110236220472" footer="0.9055118110236221"/>
  <pageSetup horizontalDpi="600" verticalDpi="600" orientation="portrait" paperSize="9" r:id="rId1"/>
  <headerFooter alignWithMargins="0">
    <oddHeader>&amp;C&amp;"Arial,Tučné"&amp;18Rozpočet na rok 2011 /návrh/
Obec Dešná&amp;14
REKAPITULACE
</oddHeader>
    <oddFooter xml:space="preserve">&amp;LRozpočet schválen zastupitelstvem dne:
&amp;RStarosta obce (podpis razítko)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32" sqref="D32"/>
    </sheetView>
  </sheetViews>
  <sheetFormatPr defaultColWidth="9.140625" defaultRowHeight="12.75"/>
  <cols>
    <col min="1" max="1" width="3.28125" style="0" bestFit="1" customWidth="1"/>
    <col min="2" max="2" width="35.7109375" style="0" customWidth="1"/>
    <col min="3" max="3" width="11.57421875" style="0" customWidth="1"/>
    <col min="4" max="4" width="22.421875" style="0" customWidth="1"/>
  </cols>
  <sheetData>
    <row r="1" spans="1:4" s="2" customFormat="1" ht="24.75" customHeight="1" thickBot="1" thickTop="1">
      <c r="A1" s="246" t="s">
        <v>0</v>
      </c>
      <c r="B1" s="247"/>
      <c r="C1" s="10" t="s">
        <v>1</v>
      </c>
      <c r="D1" s="11" t="s">
        <v>2</v>
      </c>
    </row>
    <row r="2" spans="1:4" ht="14.25" thickBot="1" thickTop="1">
      <c r="A2" s="244" t="s">
        <v>65</v>
      </c>
      <c r="B2" s="229" t="s">
        <v>3</v>
      </c>
      <c r="C2" s="230">
        <v>1111</v>
      </c>
      <c r="D2" s="9">
        <v>1184000</v>
      </c>
    </row>
    <row r="3" spans="1:4" ht="14.25" customHeight="1" thickBot="1">
      <c r="A3" s="245"/>
      <c r="B3" s="28" t="s">
        <v>4</v>
      </c>
      <c r="C3" s="6">
        <v>1112</v>
      </c>
      <c r="D3" s="5">
        <v>172000</v>
      </c>
    </row>
    <row r="4" spans="1:4" ht="13.5" thickBot="1">
      <c r="A4" s="245"/>
      <c r="B4" s="28" t="s">
        <v>5</v>
      </c>
      <c r="C4" s="6">
        <v>1113</v>
      </c>
      <c r="D4" s="5">
        <v>153000</v>
      </c>
    </row>
    <row r="5" spans="1:4" ht="13.5" thickBot="1">
      <c r="A5" s="245"/>
      <c r="B5" s="28" t="s">
        <v>6</v>
      </c>
      <c r="C5" s="6">
        <v>1121</v>
      </c>
      <c r="D5" s="5">
        <v>1300000</v>
      </c>
    </row>
    <row r="6" spans="1:4" ht="13.5" thickBot="1">
      <c r="A6" s="245"/>
      <c r="B6" s="231" t="s">
        <v>7</v>
      </c>
      <c r="C6" s="232">
        <v>1122</v>
      </c>
      <c r="D6" s="90">
        <v>60000</v>
      </c>
    </row>
    <row r="7" spans="1:4" ht="13.5" thickBot="1">
      <c r="A7" s="245"/>
      <c r="B7" s="28" t="s">
        <v>8</v>
      </c>
      <c r="C7" s="6">
        <v>1211</v>
      </c>
      <c r="D7" s="5">
        <v>2850000</v>
      </c>
    </row>
    <row r="8" spans="1:4" ht="13.5" thickBot="1">
      <c r="A8" s="245"/>
      <c r="B8" s="28" t="s">
        <v>139</v>
      </c>
      <c r="C8" s="6">
        <v>1332</v>
      </c>
      <c r="D8" s="5">
        <v>4950</v>
      </c>
    </row>
    <row r="9" spans="1:4" ht="13.5" thickBot="1">
      <c r="A9" s="245"/>
      <c r="B9" s="28" t="s">
        <v>10</v>
      </c>
      <c r="C9" s="6">
        <v>1337</v>
      </c>
      <c r="D9" s="5">
        <v>290000</v>
      </c>
    </row>
    <row r="10" spans="1:4" ht="13.5" thickBot="1">
      <c r="A10" s="245"/>
      <c r="B10" s="28" t="s">
        <v>11</v>
      </c>
      <c r="C10" s="6">
        <v>1341</v>
      </c>
      <c r="D10" s="5">
        <v>14000</v>
      </c>
    </row>
    <row r="11" spans="1:4" ht="13.5" thickBot="1">
      <c r="A11" s="245"/>
      <c r="B11" s="28" t="s">
        <v>12</v>
      </c>
      <c r="C11" s="6">
        <v>1342</v>
      </c>
      <c r="D11" s="5"/>
    </row>
    <row r="12" spans="1:4" ht="13.5" thickBot="1">
      <c r="A12" s="245"/>
      <c r="B12" s="28" t="s">
        <v>13</v>
      </c>
      <c r="C12" s="6">
        <v>1343</v>
      </c>
      <c r="D12" s="5">
        <v>2000</v>
      </c>
    </row>
    <row r="13" spans="1:4" ht="13.5" thickBot="1">
      <c r="A13" s="245"/>
      <c r="B13" s="28" t="s">
        <v>14</v>
      </c>
      <c r="C13" s="6">
        <v>1344</v>
      </c>
      <c r="D13" s="5"/>
    </row>
    <row r="14" spans="1:4" ht="13.5" thickBot="1">
      <c r="A14" s="245"/>
      <c r="B14" s="28" t="s">
        <v>15</v>
      </c>
      <c r="C14" s="6">
        <v>1345</v>
      </c>
      <c r="D14" s="5"/>
    </row>
    <row r="15" spans="1:4" ht="13.5" thickBot="1">
      <c r="A15" s="245"/>
      <c r="B15" s="28" t="s">
        <v>16</v>
      </c>
      <c r="C15" s="6">
        <v>1346</v>
      </c>
      <c r="D15" s="5"/>
    </row>
    <row r="16" spans="1:4" ht="13.5" thickBot="1">
      <c r="A16" s="245"/>
      <c r="B16" s="28" t="s">
        <v>17</v>
      </c>
      <c r="C16" s="6">
        <v>1347</v>
      </c>
      <c r="D16" s="5"/>
    </row>
    <row r="17" spans="1:4" ht="13.5" thickBot="1">
      <c r="A17" s="245"/>
      <c r="B17" s="28" t="s">
        <v>9</v>
      </c>
      <c r="C17" s="6">
        <v>1361</v>
      </c>
      <c r="D17" s="5">
        <v>30000</v>
      </c>
    </row>
    <row r="18" spans="1:4" ht="13.5" thickBot="1">
      <c r="A18" s="245"/>
      <c r="B18" s="28" t="s">
        <v>18</v>
      </c>
      <c r="C18" s="6">
        <v>1511</v>
      </c>
      <c r="D18" s="5">
        <v>2000000</v>
      </c>
    </row>
    <row r="19" spans="1:4" ht="13.5" thickBot="1">
      <c r="A19" s="245"/>
      <c r="B19" s="28"/>
      <c r="C19" s="6"/>
      <c r="D19" s="5"/>
    </row>
    <row r="20" spans="1:4" ht="13.5" thickBot="1">
      <c r="A20" s="245"/>
      <c r="B20" s="28"/>
      <c r="C20" s="6"/>
      <c r="D20" s="5"/>
    </row>
    <row r="21" spans="1:4" ht="13.5" thickBot="1">
      <c r="A21" s="245"/>
      <c r="B21" s="28"/>
      <c r="C21" s="6"/>
      <c r="D21" s="5"/>
    </row>
    <row r="22" spans="1:4" s="3" customFormat="1" ht="18.75" customHeight="1" thickBot="1">
      <c r="A22" s="245"/>
      <c r="B22" s="29" t="s">
        <v>19</v>
      </c>
      <c r="C22" s="12" t="s">
        <v>20</v>
      </c>
      <c r="D22" s="13">
        <f>SUM(D2:D21)</f>
        <v>8059950</v>
      </c>
    </row>
    <row r="23" spans="1:5" ht="12.75" customHeight="1">
      <c r="A23" s="241" t="s">
        <v>181</v>
      </c>
      <c r="B23" s="30" t="s">
        <v>202</v>
      </c>
      <c r="C23" s="14">
        <v>4112</v>
      </c>
      <c r="D23" s="15">
        <v>212400</v>
      </c>
      <c r="E23" s="148"/>
    </row>
    <row r="24" spans="1:4" ht="12.75">
      <c r="A24" s="242"/>
      <c r="B24" s="138" t="s">
        <v>203</v>
      </c>
      <c r="C24" s="6">
        <v>4116</v>
      </c>
      <c r="D24" s="8"/>
    </row>
    <row r="25" spans="1:4" ht="12.75">
      <c r="A25" s="242"/>
      <c r="B25" s="28" t="s">
        <v>156</v>
      </c>
      <c r="C25" s="6">
        <v>4139</v>
      </c>
      <c r="D25" s="8"/>
    </row>
    <row r="26" spans="1:4" ht="12.75">
      <c r="A26" s="242"/>
      <c r="B26" s="28" t="s">
        <v>204</v>
      </c>
      <c r="C26" s="6">
        <v>4216</v>
      </c>
      <c r="D26" s="8"/>
    </row>
    <row r="27" spans="1:4" ht="12.75">
      <c r="A27" s="242"/>
      <c r="B27" s="28" t="s">
        <v>205</v>
      </c>
      <c r="C27" s="6">
        <v>4111</v>
      </c>
      <c r="D27" s="8"/>
    </row>
    <row r="28" spans="1:4" ht="12.75">
      <c r="A28" s="242"/>
      <c r="B28" s="28" t="s">
        <v>206</v>
      </c>
      <c r="C28" s="6">
        <v>4122</v>
      </c>
      <c r="D28" s="8"/>
    </row>
    <row r="29" spans="1:4" ht="12.75">
      <c r="A29" s="242"/>
      <c r="B29" s="28" t="s">
        <v>207</v>
      </c>
      <c r="C29" s="6">
        <v>4213</v>
      </c>
      <c r="D29" s="8"/>
    </row>
    <row r="30" spans="1:4" ht="12.75">
      <c r="A30" s="242"/>
      <c r="B30" s="28"/>
      <c r="C30" s="6"/>
      <c r="D30" s="8"/>
    </row>
    <row r="31" spans="1:4" ht="12.75">
      <c r="A31" s="242"/>
      <c r="B31" s="233"/>
      <c r="C31" s="7"/>
      <c r="D31" s="8"/>
    </row>
    <row r="32" spans="1:4" s="3" customFormat="1" ht="17.25" customHeight="1" thickBot="1">
      <c r="A32" s="243"/>
      <c r="B32" s="29" t="s">
        <v>21</v>
      </c>
      <c r="C32" s="16" t="s">
        <v>22</v>
      </c>
      <c r="D32" s="17">
        <f>SUM(D23:D31)</f>
        <v>212400</v>
      </c>
    </row>
    <row r="33" spans="1:4" s="1" customFormat="1" ht="20.25" customHeight="1" thickBot="1">
      <c r="A33" s="239" t="s">
        <v>50</v>
      </c>
      <c r="B33" s="240"/>
      <c r="C33" s="26" t="s">
        <v>23</v>
      </c>
      <c r="D33" s="31">
        <f>D22+D32</f>
        <v>8272350</v>
      </c>
    </row>
    <row r="34" ht="13.5" thickTop="1"/>
  </sheetData>
  <sheetProtection selectLockedCells="1"/>
  <mergeCells count="4">
    <mergeCell ref="A33:B33"/>
    <mergeCell ref="A23:A32"/>
    <mergeCell ref="A2:A22"/>
    <mergeCell ref="A1:B1"/>
  </mergeCells>
  <printOptions/>
  <pageMargins left="1.5748031496062993" right="0.7874015748031497" top="2.5590551181102366" bottom="0.984251968503937" header="1.1023622047244095" footer="0.5118110236220472"/>
  <pageSetup horizontalDpi="360" verticalDpi="360" orientation="portrait" paperSize="9" r:id="rId1"/>
  <headerFooter alignWithMargins="0">
    <oddHeader>&amp;C&amp;"Arial,Tučné"&amp;16Obec Dešná - rozpočet   2011
 /návrh/
&amp;"Arial,tučné kurzíva"Příjmy třídy 1 a 4 (daňové příjmy a dotace)</oddHeader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5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L6" sqref="L6"/>
    </sheetView>
  </sheetViews>
  <sheetFormatPr defaultColWidth="9.140625" defaultRowHeight="12.75"/>
  <cols>
    <col min="1" max="1" width="3.28125" style="0" bestFit="1" customWidth="1"/>
    <col min="2" max="2" width="24.7109375" style="0" customWidth="1"/>
    <col min="3" max="3" width="7.7109375" style="0" customWidth="1"/>
    <col min="4" max="4" width="10.421875" style="0" customWidth="1"/>
    <col min="5" max="21" width="10.7109375" style="0" customWidth="1"/>
  </cols>
  <sheetData>
    <row r="1" spans="1:39" ht="15.75" customHeight="1" thickTop="1">
      <c r="A1" s="250" t="s">
        <v>24</v>
      </c>
      <c r="B1" s="251"/>
      <c r="C1" s="248" t="s">
        <v>1</v>
      </c>
      <c r="D1" s="185" t="s">
        <v>25</v>
      </c>
      <c r="E1" s="218">
        <v>1031</v>
      </c>
      <c r="F1" s="219">
        <v>1070</v>
      </c>
      <c r="G1" s="219">
        <v>2310</v>
      </c>
      <c r="H1" s="219">
        <v>3319</v>
      </c>
      <c r="I1" s="219">
        <v>3412</v>
      </c>
      <c r="J1" s="219">
        <v>3519</v>
      </c>
      <c r="K1" s="219">
        <v>3612</v>
      </c>
      <c r="L1" s="219">
        <v>3632</v>
      </c>
      <c r="M1" s="219">
        <v>3634</v>
      </c>
      <c r="N1" s="219">
        <v>3722</v>
      </c>
      <c r="O1" s="219">
        <v>4319</v>
      </c>
      <c r="P1" s="219">
        <v>6171</v>
      </c>
      <c r="Q1" s="219">
        <v>6310</v>
      </c>
      <c r="R1" s="219">
        <v>3639</v>
      </c>
      <c r="S1" s="219">
        <v>5621</v>
      </c>
      <c r="T1" s="219"/>
      <c r="U1" s="220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47.25" customHeight="1" thickBot="1">
      <c r="A2" s="252"/>
      <c r="B2" s="253"/>
      <c r="C2" s="249"/>
      <c r="D2" s="186" t="s">
        <v>26</v>
      </c>
      <c r="E2" s="221" t="s">
        <v>27</v>
      </c>
      <c r="F2" s="222" t="s">
        <v>29</v>
      </c>
      <c r="G2" s="222" t="s">
        <v>28</v>
      </c>
      <c r="H2" s="222" t="s">
        <v>121</v>
      </c>
      <c r="I2" s="222" t="s">
        <v>168</v>
      </c>
      <c r="J2" s="222" t="s">
        <v>144</v>
      </c>
      <c r="K2" s="222" t="s">
        <v>32</v>
      </c>
      <c r="L2" s="222" t="s">
        <v>31</v>
      </c>
      <c r="M2" s="222" t="s">
        <v>142</v>
      </c>
      <c r="N2" s="222" t="s">
        <v>143</v>
      </c>
      <c r="O2" s="222" t="s">
        <v>190</v>
      </c>
      <c r="P2" s="222" t="s">
        <v>172</v>
      </c>
      <c r="Q2" s="222" t="s">
        <v>173</v>
      </c>
      <c r="R2" s="222" t="s">
        <v>184</v>
      </c>
      <c r="S2" s="223" t="s">
        <v>186</v>
      </c>
      <c r="T2" s="223" t="s">
        <v>187</v>
      </c>
      <c r="U2" s="224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21" ht="15.75" customHeight="1" thickTop="1">
      <c r="A3" s="254" t="s">
        <v>160</v>
      </c>
      <c r="B3" s="225" t="s">
        <v>33</v>
      </c>
      <c r="C3" s="226">
        <v>2111</v>
      </c>
      <c r="D3" s="71">
        <f aca="true" t="shared" si="0" ref="D3:D28">SUM(E3:S3)</f>
        <v>1312000</v>
      </c>
      <c r="E3" s="178"/>
      <c r="F3" s="72"/>
      <c r="G3" s="72">
        <v>240000</v>
      </c>
      <c r="H3" s="72">
        <v>1000</v>
      </c>
      <c r="I3" s="72"/>
      <c r="J3" s="72"/>
      <c r="K3" s="72"/>
      <c r="L3" s="72"/>
      <c r="M3" s="72">
        <v>1000000</v>
      </c>
      <c r="N3" s="72">
        <v>40000</v>
      </c>
      <c r="O3" s="72">
        <v>25000</v>
      </c>
      <c r="P3" s="72">
        <v>6000</v>
      </c>
      <c r="Q3" s="72"/>
      <c r="R3" s="72"/>
      <c r="S3" s="72"/>
      <c r="T3" s="179"/>
      <c r="U3" s="180"/>
    </row>
    <row r="4" spans="1:21" ht="15.75" customHeight="1">
      <c r="A4" s="255"/>
      <c r="B4" s="7" t="s">
        <v>34</v>
      </c>
      <c r="C4" s="75">
        <v>2112</v>
      </c>
      <c r="D4" s="73">
        <f t="shared" si="0"/>
        <v>0</v>
      </c>
      <c r="E4" s="181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76"/>
      <c r="U4" s="8"/>
    </row>
    <row r="5" spans="1:21" ht="15.75" customHeight="1">
      <c r="A5" s="255"/>
      <c r="B5" s="7" t="s">
        <v>35</v>
      </c>
      <c r="C5" s="75">
        <v>2131</v>
      </c>
      <c r="D5" s="73">
        <f t="shared" si="0"/>
        <v>473000</v>
      </c>
      <c r="E5" s="181">
        <v>258000</v>
      </c>
      <c r="F5" s="74">
        <v>5000</v>
      </c>
      <c r="G5" s="74"/>
      <c r="H5" s="74"/>
      <c r="I5" s="74"/>
      <c r="J5" s="74"/>
      <c r="K5" s="74"/>
      <c r="L5" s="74"/>
      <c r="M5" s="74"/>
      <c r="N5" s="74"/>
      <c r="O5" s="74"/>
      <c r="P5" s="74">
        <v>210000</v>
      </c>
      <c r="Q5" s="74"/>
      <c r="R5" s="74"/>
      <c r="S5" s="74"/>
      <c r="T5" s="176"/>
      <c r="U5" s="8"/>
    </row>
    <row r="6" spans="1:21" ht="15.75" customHeight="1">
      <c r="A6" s="255"/>
      <c r="B6" s="7" t="s">
        <v>117</v>
      </c>
      <c r="C6" s="75">
        <v>2132</v>
      </c>
      <c r="D6" s="73">
        <f t="shared" si="0"/>
        <v>766000</v>
      </c>
      <c r="E6" s="181"/>
      <c r="F6" s="74"/>
      <c r="G6" s="74"/>
      <c r="H6" s="74">
        <v>3000</v>
      </c>
      <c r="I6" s="74">
        <v>30000</v>
      </c>
      <c r="J6" s="74">
        <v>5000</v>
      </c>
      <c r="K6" s="74">
        <v>700000</v>
      </c>
      <c r="L6" s="74">
        <v>4000</v>
      </c>
      <c r="M6" s="74"/>
      <c r="N6" s="74"/>
      <c r="O6" s="74"/>
      <c r="P6" s="74">
        <v>24000</v>
      </c>
      <c r="Q6" s="74"/>
      <c r="R6" s="74"/>
      <c r="S6" s="74"/>
      <c r="T6" s="176"/>
      <c r="U6" s="8"/>
    </row>
    <row r="7" spans="1:21" ht="15.75" customHeight="1">
      <c r="A7" s="255"/>
      <c r="B7" s="7" t="s">
        <v>36</v>
      </c>
      <c r="C7" s="75">
        <v>2141</v>
      </c>
      <c r="D7" s="73">
        <f t="shared" si="0"/>
        <v>7000</v>
      </c>
      <c r="E7" s="181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>
        <v>7000</v>
      </c>
      <c r="R7" s="74"/>
      <c r="S7" s="74"/>
      <c r="T7" s="176"/>
      <c r="U7" s="8"/>
    </row>
    <row r="8" spans="1:21" ht="15.75" customHeight="1">
      <c r="A8" s="255"/>
      <c r="B8" s="7" t="s">
        <v>37</v>
      </c>
      <c r="C8" s="75">
        <v>2142</v>
      </c>
      <c r="D8" s="73">
        <f t="shared" si="0"/>
        <v>0</v>
      </c>
      <c r="E8" s="181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176"/>
      <c r="U8" s="8"/>
    </row>
    <row r="9" spans="1:21" ht="15.75" customHeight="1">
      <c r="A9" s="255"/>
      <c r="B9" s="7" t="s">
        <v>38</v>
      </c>
      <c r="C9" s="75">
        <v>2210</v>
      </c>
      <c r="D9" s="73">
        <f t="shared" si="0"/>
        <v>0</v>
      </c>
      <c r="E9" s="181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76"/>
      <c r="U9" s="8"/>
    </row>
    <row r="10" spans="1:21" ht="15.75" customHeight="1">
      <c r="A10" s="255"/>
      <c r="B10" s="7"/>
      <c r="C10" s="75">
        <v>2342</v>
      </c>
      <c r="D10" s="73">
        <f t="shared" si="0"/>
        <v>98000</v>
      </c>
      <c r="E10" s="181"/>
      <c r="F10" s="74"/>
      <c r="G10" s="74">
        <v>98000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176"/>
      <c r="U10" s="8"/>
    </row>
    <row r="11" spans="1:21" ht="15.75" customHeight="1">
      <c r="A11" s="255"/>
      <c r="B11" s="7" t="s">
        <v>118</v>
      </c>
      <c r="C11" s="75">
        <v>2310</v>
      </c>
      <c r="D11" s="73">
        <f t="shared" si="0"/>
        <v>0</v>
      </c>
      <c r="E11" s="181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76"/>
      <c r="U11" s="8"/>
    </row>
    <row r="12" spans="1:21" ht="15.75" customHeight="1">
      <c r="A12" s="255"/>
      <c r="B12" s="7" t="s">
        <v>39</v>
      </c>
      <c r="C12" s="75">
        <v>2321</v>
      </c>
      <c r="D12" s="73">
        <f t="shared" si="0"/>
        <v>0</v>
      </c>
      <c r="E12" s="181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176"/>
      <c r="U12" s="8"/>
    </row>
    <row r="13" spans="1:21" ht="15.75" customHeight="1">
      <c r="A13" s="255"/>
      <c r="B13" s="7" t="s">
        <v>141</v>
      </c>
      <c r="C13" s="75">
        <v>2324</v>
      </c>
      <c r="D13" s="73">
        <f t="shared" si="0"/>
        <v>0</v>
      </c>
      <c r="E13" s="181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176"/>
      <c r="U13" s="8"/>
    </row>
    <row r="14" spans="1:21" ht="15.75" customHeight="1">
      <c r="A14" s="255"/>
      <c r="B14" s="7" t="s">
        <v>158</v>
      </c>
      <c r="C14" s="75">
        <v>2420</v>
      </c>
      <c r="D14" s="73">
        <f t="shared" si="0"/>
        <v>0</v>
      </c>
      <c r="E14" s="181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76"/>
      <c r="U14" s="8"/>
    </row>
    <row r="15" spans="1:21" ht="15.75" customHeight="1">
      <c r="A15" s="255"/>
      <c r="B15" s="227" t="s">
        <v>188</v>
      </c>
      <c r="C15" s="228">
        <v>2413</v>
      </c>
      <c r="D15" s="73">
        <f t="shared" si="0"/>
        <v>0</v>
      </c>
      <c r="E15" s="181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176">
        <v>24000</v>
      </c>
      <c r="U15" s="8"/>
    </row>
    <row r="16" spans="1:21" ht="15.75" customHeight="1" thickBot="1">
      <c r="A16" s="256"/>
      <c r="B16" s="25" t="s">
        <v>162</v>
      </c>
      <c r="C16" s="76" t="s">
        <v>40</v>
      </c>
      <c r="D16" s="77">
        <f>SUM(E16:U16)</f>
        <v>2680000</v>
      </c>
      <c r="E16" s="182">
        <f>SUM(E3:E15)</f>
        <v>258000</v>
      </c>
      <c r="F16" s="183">
        <f aca="true" t="shared" si="1" ref="F16:U16">SUM(F3:F15)</f>
        <v>5000</v>
      </c>
      <c r="G16" s="183">
        <f t="shared" si="1"/>
        <v>338000</v>
      </c>
      <c r="H16" s="183">
        <f t="shared" si="1"/>
        <v>4000</v>
      </c>
      <c r="I16" s="183">
        <f t="shared" si="1"/>
        <v>30000</v>
      </c>
      <c r="J16" s="183">
        <f t="shared" si="1"/>
        <v>5000</v>
      </c>
      <c r="K16" s="183">
        <f t="shared" si="1"/>
        <v>700000</v>
      </c>
      <c r="L16" s="183">
        <f t="shared" si="1"/>
        <v>4000</v>
      </c>
      <c r="M16" s="183">
        <f t="shared" si="1"/>
        <v>1000000</v>
      </c>
      <c r="N16" s="183">
        <f t="shared" si="1"/>
        <v>40000</v>
      </c>
      <c r="O16" s="183">
        <f t="shared" si="1"/>
        <v>25000</v>
      </c>
      <c r="P16" s="183">
        <f t="shared" si="1"/>
        <v>240000</v>
      </c>
      <c r="Q16" s="183">
        <f t="shared" si="1"/>
        <v>7000</v>
      </c>
      <c r="R16" s="183">
        <f t="shared" si="1"/>
        <v>0</v>
      </c>
      <c r="S16" s="183">
        <f t="shared" si="1"/>
        <v>0</v>
      </c>
      <c r="T16" s="183">
        <f t="shared" si="1"/>
        <v>24000</v>
      </c>
      <c r="U16" s="184">
        <f t="shared" si="1"/>
        <v>0</v>
      </c>
    </row>
    <row r="17" spans="1:21" ht="15.75" customHeight="1">
      <c r="A17" s="257" t="s">
        <v>49</v>
      </c>
      <c r="B17" s="14"/>
      <c r="C17" s="79"/>
      <c r="D17" s="80">
        <f t="shared" si="0"/>
        <v>0</v>
      </c>
      <c r="E17" s="177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3"/>
      <c r="U17" s="145"/>
    </row>
    <row r="18" spans="1:21" ht="15.75" customHeight="1">
      <c r="A18" s="258"/>
      <c r="B18" s="7" t="s">
        <v>41</v>
      </c>
      <c r="C18" s="84">
        <v>3111</v>
      </c>
      <c r="D18" s="81">
        <f t="shared" si="0"/>
        <v>10000</v>
      </c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>
        <v>10000</v>
      </c>
      <c r="Q18" s="83"/>
      <c r="R18" s="83"/>
      <c r="S18" s="83"/>
      <c r="T18" s="141"/>
      <c r="U18" s="142"/>
    </row>
    <row r="19" spans="1:21" ht="15.75" customHeight="1">
      <c r="A19" s="258"/>
      <c r="B19" s="7" t="s">
        <v>119</v>
      </c>
      <c r="C19" s="84">
        <v>3112</v>
      </c>
      <c r="D19" s="81">
        <f t="shared" si="0"/>
        <v>600000</v>
      </c>
      <c r="E19" s="82"/>
      <c r="F19" s="83"/>
      <c r="G19" s="83"/>
      <c r="H19" s="83"/>
      <c r="I19" s="83"/>
      <c r="J19" s="83"/>
      <c r="K19" s="83">
        <v>600000</v>
      </c>
      <c r="L19" s="83"/>
      <c r="M19" s="83"/>
      <c r="N19" s="83"/>
      <c r="O19" s="83"/>
      <c r="P19" s="83"/>
      <c r="Q19" s="83"/>
      <c r="R19" s="83"/>
      <c r="S19" s="83"/>
      <c r="T19" s="141"/>
      <c r="U19" s="142"/>
    </row>
    <row r="20" spans="1:21" ht="15.75" customHeight="1">
      <c r="A20" s="258"/>
      <c r="B20" s="7" t="s">
        <v>42</v>
      </c>
      <c r="C20" s="84">
        <v>3113</v>
      </c>
      <c r="D20" s="81">
        <f t="shared" si="0"/>
        <v>0</v>
      </c>
      <c r="E20" s="82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141"/>
      <c r="U20" s="142"/>
    </row>
    <row r="21" spans="1:21" ht="15.75" customHeight="1">
      <c r="A21" s="258"/>
      <c r="B21" s="7" t="s">
        <v>43</v>
      </c>
      <c r="C21" s="84">
        <v>3121</v>
      </c>
      <c r="D21" s="81">
        <f t="shared" si="0"/>
        <v>0</v>
      </c>
      <c r="E21" s="82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141"/>
      <c r="U21" s="142"/>
    </row>
    <row r="22" spans="1:21" ht="15.75" customHeight="1">
      <c r="A22" s="258"/>
      <c r="B22" s="7" t="s">
        <v>44</v>
      </c>
      <c r="C22" s="84">
        <v>3122</v>
      </c>
      <c r="D22" s="81">
        <f t="shared" si="0"/>
        <v>0</v>
      </c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141"/>
      <c r="U22" s="142"/>
    </row>
    <row r="23" spans="1:21" ht="15.75" customHeight="1">
      <c r="A23" s="258"/>
      <c r="B23" s="7" t="s">
        <v>45</v>
      </c>
      <c r="C23" s="84">
        <v>3201</v>
      </c>
      <c r="D23" s="81">
        <f t="shared" si="0"/>
        <v>0</v>
      </c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141"/>
      <c r="U23" s="142"/>
    </row>
    <row r="24" spans="1:21" ht="15.75" customHeight="1">
      <c r="A24" s="258"/>
      <c r="B24" s="7" t="s">
        <v>46</v>
      </c>
      <c r="C24" s="84">
        <v>3102</v>
      </c>
      <c r="D24" s="81">
        <f t="shared" si="0"/>
        <v>0</v>
      </c>
      <c r="E24" s="82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141"/>
      <c r="U24" s="142"/>
    </row>
    <row r="25" spans="1:21" ht="15.75" customHeight="1">
      <c r="A25" s="258"/>
      <c r="B25" s="7"/>
      <c r="C25" s="84"/>
      <c r="D25" s="81">
        <f t="shared" si="0"/>
        <v>0</v>
      </c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141"/>
      <c r="U25" s="142"/>
    </row>
    <row r="26" spans="1:21" ht="15.75" customHeight="1">
      <c r="A26" s="258"/>
      <c r="B26" s="7"/>
      <c r="C26" s="84"/>
      <c r="D26" s="81">
        <f t="shared" si="0"/>
        <v>0</v>
      </c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141"/>
      <c r="U26" s="142"/>
    </row>
    <row r="27" spans="1:21" ht="15.75" customHeight="1">
      <c r="A27" s="258"/>
      <c r="B27" s="7"/>
      <c r="C27" s="84"/>
      <c r="D27" s="81">
        <f t="shared" si="0"/>
        <v>0</v>
      </c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141"/>
      <c r="U27" s="142"/>
    </row>
    <row r="28" spans="1:21" ht="15.75" customHeight="1" thickBot="1">
      <c r="A28" s="258"/>
      <c r="B28" s="25" t="s">
        <v>47</v>
      </c>
      <c r="C28" s="76" t="s">
        <v>48</v>
      </c>
      <c r="D28" s="88">
        <f t="shared" si="0"/>
        <v>610000</v>
      </c>
      <c r="E28" s="78">
        <f>SUM(E17:E27)</f>
        <v>0</v>
      </c>
      <c r="F28" s="78">
        <f aca="true" t="shared" si="2" ref="F28:U28">SUM(F17:F27)</f>
        <v>0</v>
      </c>
      <c r="G28" s="78">
        <f t="shared" si="2"/>
        <v>0</v>
      </c>
      <c r="H28" s="78">
        <f t="shared" si="2"/>
        <v>0</v>
      </c>
      <c r="I28" s="78">
        <f t="shared" si="2"/>
        <v>0</v>
      </c>
      <c r="J28" s="78">
        <f t="shared" si="2"/>
        <v>0</v>
      </c>
      <c r="K28" s="78">
        <f t="shared" si="2"/>
        <v>600000</v>
      </c>
      <c r="L28" s="78">
        <f t="shared" si="2"/>
        <v>0</v>
      </c>
      <c r="M28" s="78">
        <f t="shared" si="2"/>
        <v>0</v>
      </c>
      <c r="N28" s="78">
        <f t="shared" si="2"/>
        <v>0</v>
      </c>
      <c r="O28" s="78">
        <f t="shared" si="2"/>
        <v>0</v>
      </c>
      <c r="P28" s="78">
        <f t="shared" si="2"/>
        <v>10000</v>
      </c>
      <c r="Q28" s="78">
        <f t="shared" si="2"/>
        <v>0</v>
      </c>
      <c r="R28" s="78">
        <f t="shared" si="2"/>
        <v>0</v>
      </c>
      <c r="S28" s="78">
        <f t="shared" si="2"/>
        <v>0</v>
      </c>
      <c r="T28" s="78">
        <f t="shared" si="2"/>
        <v>0</v>
      </c>
      <c r="U28" s="78">
        <f t="shared" si="2"/>
        <v>0</v>
      </c>
    </row>
    <row r="29" spans="1:21" ht="18" customHeight="1" thickBot="1">
      <c r="A29" s="18"/>
      <c r="B29" s="26" t="s">
        <v>161</v>
      </c>
      <c r="C29" s="27"/>
      <c r="D29" s="89">
        <f>SUM(E29:U29)</f>
        <v>3290000</v>
      </c>
      <c r="E29" s="85">
        <f aca="true" t="shared" si="3" ref="E29:S29">E16+E28</f>
        <v>258000</v>
      </c>
      <c r="F29" s="86">
        <f t="shared" si="3"/>
        <v>5000</v>
      </c>
      <c r="G29" s="86">
        <f t="shared" si="3"/>
        <v>338000</v>
      </c>
      <c r="H29" s="86">
        <f t="shared" si="3"/>
        <v>4000</v>
      </c>
      <c r="I29" s="86">
        <f t="shared" si="3"/>
        <v>30000</v>
      </c>
      <c r="J29" s="86">
        <f t="shared" si="3"/>
        <v>5000</v>
      </c>
      <c r="K29" s="86">
        <f t="shared" si="3"/>
        <v>1300000</v>
      </c>
      <c r="L29" s="86">
        <f t="shared" si="3"/>
        <v>4000</v>
      </c>
      <c r="M29" s="86">
        <f t="shared" si="3"/>
        <v>1000000</v>
      </c>
      <c r="N29" s="86">
        <f t="shared" si="3"/>
        <v>40000</v>
      </c>
      <c r="O29" s="86">
        <f t="shared" si="3"/>
        <v>25000</v>
      </c>
      <c r="P29" s="86">
        <f t="shared" si="3"/>
        <v>250000</v>
      </c>
      <c r="Q29" s="86">
        <f t="shared" si="3"/>
        <v>7000</v>
      </c>
      <c r="R29" s="86">
        <f t="shared" si="3"/>
        <v>0</v>
      </c>
      <c r="S29" s="86">
        <f t="shared" si="3"/>
        <v>0</v>
      </c>
      <c r="T29" s="86">
        <f>T16+T28</f>
        <v>24000</v>
      </c>
      <c r="U29" s="87">
        <f>U16+U28</f>
        <v>0</v>
      </c>
    </row>
    <row r="30" spans="1:21" ht="13.5" thickTop="1">
      <c r="A30" s="21"/>
      <c r="B30" s="21"/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4"/>
      <c r="T30" s="4"/>
      <c r="U30" s="4"/>
    </row>
    <row r="31" spans="1:21" ht="12.75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4"/>
      <c r="U31" s="4"/>
    </row>
    <row r="32" spans="1:21" ht="12.75">
      <c r="A32" s="23"/>
      <c r="B32" s="23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40"/>
      <c r="U32" s="4"/>
    </row>
    <row r="33" spans="2:21" ht="12.75"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"/>
      <c r="U33" s="4"/>
    </row>
    <row r="34" spans="5:21" ht="12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5:21" ht="12.7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</sheetData>
  <sheetProtection selectLockedCells="1"/>
  <mergeCells count="4">
    <mergeCell ref="C1:C2"/>
    <mergeCell ref="A1:B2"/>
    <mergeCell ref="A3:A16"/>
    <mergeCell ref="A17:A28"/>
  </mergeCells>
  <printOptions/>
  <pageMargins left="0.52" right="0.5" top="2.84" bottom="0.984251968503937" header="0.59" footer="0.5118110236220472"/>
  <pageSetup horizontalDpi="600" verticalDpi="600" orientation="landscape" paperSize="8" r:id="rId1"/>
  <headerFooter alignWithMargins="0">
    <oddHeader>&amp;C&amp;"Arial,Tučné"&amp;16Obec Dešná - návrh rozpočtu na rok 2011
&amp;"Arial,tučné kurzíva"Přímy třídy 2 a 3 ( nedaňové příjmy a kapitálové příjmy)</oddHeader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B18" sqref="B18"/>
    </sheetView>
  </sheetViews>
  <sheetFormatPr defaultColWidth="9.140625" defaultRowHeight="12.75"/>
  <cols>
    <col min="1" max="1" width="2.421875" style="0" customWidth="1"/>
    <col min="2" max="2" width="9.7109375" style="32" customWidth="1"/>
    <col min="3" max="3" width="22.28125" style="0" customWidth="1"/>
    <col min="4" max="6" width="15.7109375" style="0" customWidth="1"/>
  </cols>
  <sheetData>
    <row r="1" ht="13.5" thickBot="1"/>
    <row r="2" spans="2:6" ht="29.25" customHeight="1" thickBot="1" thickTop="1">
      <c r="B2" s="175" t="s">
        <v>163</v>
      </c>
      <c r="C2" s="171" t="s">
        <v>164</v>
      </c>
      <c r="D2" s="171" t="s">
        <v>169</v>
      </c>
      <c r="E2" s="171" t="s">
        <v>174</v>
      </c>
      <c r="F2" s="174" t="s">
        <v>166</v>
      </c>
    </row>
    <row r="3" spans="1:6" ht="12.75">
      <c r="A3" s="157">
        <v>5</v>
      </c>
      <c r="B3" s="161">
        <f>INDEX('Příjmy nedaňové'!$1:$10000,1,A3)</f>
        <v>1031</v>
      </c>
      <c r="C3" s="162" t="str">
        <f>INDEX('Příjmy nedaňové'!$1:$10000,2,A3)</f>
        <v>les</v>
      </c>
      <c r="D3" s="163">
        <f>INDEX('Příjmy nedaňové'!$1:$10000,29,A3)</f>
        <v>258000</v>
      </c>
      <c r="E3" s="163">
        <f>INDEX('Příjmy nedaňové'!$1:$10000,16,A3)</f>
        <v>258000</v>
      </c>
      <c r="F3" s="164">
        <f>INDEX('Příjmy nedaňové'!$1:$10000,28,A3)</f>
        <v>0</v>
      </c>
    </row>
    <row r="4" spans="1:6" ht="12.75">
      <c r="A4" s="157">
        <f aca="true" t="shared" si="0" ref="A4:A45">A3+1</f>
        <v>6</v>
      </c>
      <c r="B4" s="161">
        <f>INDEX('Příjmy nedaňové'!$1:$10000,1,A4)</f>
        <v>1070</v>
      </c>
      <c r="C4" s="162" t="str">
        <f>INDEX('Příjmy nedaňové'!$1:$10000,2,A4)</f>
        <v>rybníky</v>
      </c>
      <c r="D4" s="163">
        <f>INDEX('Příjmy nedaňové'!$1:$10000,29,A4)</f>
        <v>5000</v>
      </c>
      <c r="E4" s="163">
        <f>INDEX('Příjmy nedaňové'!$1:$10000,16,A4)</f>
        <v>5000</v>
      </c>
      <c r="F4" s="164">
        <f>INDEX('Příjmy nedaňové'!$1:$10000,28,A4)</f>
        <v>0</v>
      </c>
    </row>
    <row r="5" spans="1:6" ht="12.75">
      <c r="A5" s="157">
        <f t="shared" si="0"/>
        <v>7</v>
      </c>
      <c r="B5" s="161">
        <f>INDEX('Příjmy nedaňové'!$1:$10000,1,A5)</f>
        <v>2310</v>
      </c>
      <c r="C5" s="162" t="str">
        <f>INDEX('Příjmy nedaňové'!$1:$10000,2,A5)</f>
        <v>voda</v>
      </c>
      <c r="D5" s="163">
        <f>INDEX('Příjmy nedaňové'!$1:$10000,29,A5)</f>
        <v>338000</v>
      </c>
      <c r="E5" s="163">
        <f>INDEX('Příjmy nedaňové'!$1:$10000,16,A5)</f>
        <v>338000</v>
      </c>
      <c r="F5" s="164">
        <f>INDEX('Příjmy nedaňové'!$1:$10000,28,A5)</f>
        <v>0</v>
      </c>
    </row>
    <row r="6" spans="1:6" ht="12.75">
      <c r="A6" s="157">
        <f t="shared" si="0"/>
        <v>8</v>
      </c>
      <c r="B6" s="161">
        <f>INDEX('Příjmy nedaňové'!$1:$10000,1,A6)</f>
        <v>3319</v>
      </c>
      <c r="C6" s="162" t="str">
        <f>INDEX('Příjmy nedaňové'!$1:$10000,2,A6)</f>
        <v>KD</v>
      </c>
      <c r="D6" s="163">
        <f>INDEX('Příjmy nedaňové'!$1:$10000,29,A6)</f>
        <v>4000</v>
      </c>
      <c r="E6" s="163">
        <f>INDEX('Příjmy nedaňové'!$1:$10000,16,A6)</f>
        <v>4000</v>
      </c>
      <c r="F6" s="164">
        <f>INDEX('Příjmy nedaňové'!$1:$10000,28,A6)</f>
        <v>0</v>
      </c>
    </row>
    <row r="7" spans="1:6" ht="12.75">
      <c r="A7" s="157">
        <f t="shared" si="0"/>
        <v>9</v>
      </c>
      <c r="B7" s="161">
        <f>INDEX('Příjmy nedaňové'!$1:$10000,1,A7)</f>
        <v>3412</v>
      </c>
      <c r="C7" s="162" t="str">
        <f>INDEX('Příjmy nedaňové'!$1:$10000,2,A7)</f>
        <v>sport</v>
      </c>
      <c r="D7" s="163">
        <f>INDEX('Příjmy nedaňové'!$1:$10000,29,A7)</f>
        <v>30000</v>
      </c>
      <c r="E7" s="163">
        <f>INDEX('Příjmy nedaňové'!$1:$10000,16,A7)</f>
        <v>30000</v>
      </c>
      <c r="F7" s="164">
        <f>INDEX('Příjmy nedaňové'!$1:$10000,28,A7)</f>
        <v>0</v>
      </c>
    </row>
    <row r="8" spans="1:6" ht="12.75">
      <c r="A8" s="157">
        <f t="shared" si="0"/>
        <v>10</v>
      </c>
      <c r="B8" s="161">
        <f>INDEX('Příjmy nedaňové'!$1:$10000,1,A8)</f>
        <v>3519</v>
      </c>
      <c r="C8" s="162" t="str">
        <f>INDEX('Příjmy nedaňové'!$1:$10000,2,A8)</f>
        <v>zdr. stř.</v>
      </c>
      <c r="D8" s="163">
        <f>INDEX('Příjmy nedaňové'!$1:$10000,29,A8)</f>
        <v>5000</v>
      </c>
      <c r="E8" s="163">
        <f>INDEX('Příjmy nedaňové'!$1:$10000,16,A8)</f>
        <v>5000</v>
      </c>
      <c r="F8" s="164">
        <f>INDEX('Příjmy nedaňové'!$1:$10000,28,A8)</f>
        <v>0</v>
      </c>
    </row>
    <row r="9" spans="1:6" ht="12.75">
      <c r="A9" s="157">
        <f t="shared" si="0"/>
        <v>11</v>
      </c>
      <c r="B9" s="161">
        <f>INDEX('Příjmy nedaňové'!$1:$10000,1,A9)</f>
        <v>3612</v>
      </c>
      <c r="C9" s="162" t="str">
        <f>INDEX('Příjmy nedaňové'!$1:$10000,2,A9)</f>
        <v>byty</v>
      </c>
      <c r="D9" s="163">
        <f>INDEX('Příjmy nedaňové'!$1:$10000,29,A9)</f>
        <v>1300000</v>
      </c>
      <c r="E9" s="163">
        <f>INDEX('Příjmy nedaňové'!$1:$10000,16,A9)</f>
        <v>700000</v>
      </c>
      <c r="F9" s="164">
        <f>INDEX('Příjmy nedaňové'!$1:$10000,28,A9)</f>
        <v>600000</v>
      </c>
    </row>
    <row r="10" spans="1:6" ht="12.75">
      <c r="A10" s="157">
        <f t="shared" si="0"/>
        <v>12</v>
      </c>
      <c r="B10" s="161">
        <f>INDEX('Příjmy nedaňové'!$1:$10000,1,A10)</f>
        <v>3632</v>
      </c>
      <c r="C10" s="162" t="str">
        <f>INDEX('Příjmy nedaňové'!$1:$10000,2,A10)</f>
        <v>hřbitov</v>
      </c>
      <c r="D10" s="163">
        <f>INDEX('Příjmy nedaňové'!$1:$10000,29,A10)</f>
        <v>4000</v>
      </c>
      <c r="E10" s="163">
        <f>INDEX('Příjmy nedaňové'!$1:$10000,16,A10)</f>
        <v>4000</v>
      </c>
      <c r="F10" s="164">
        <f>INDEX('Příjmy nedaňové'!$1:$10000,28,A10)</f>
        <v>0</v>
      </c>
    </row>
    <row r="11" spans="1:6" ht="12.75">
      <c r="A11" s="157">
        <f t="shared" si="0"/>
        <v>13</v>
      </c>
      <c r="B11" s="161">
        <f>INDEX('Příjmy nedaňové'!$1:$10000,1,A11)</f>
        <v>3634</v>
      </c>
      <c r="C11" s="162" t="str">
        <f>INDEX('Příjmy nedaňové'!$1:$10000,2,A11)</f>
        <v>CZT</v>
      </c>
      <c r="D11" s="163">
        <f>INDEX('Příjmy nedaňové'!$1:$10000,29,A11)</f>
        <v>1000000</v>
      </c>
      <c r="E11" s="163">
        <f>INDEX('Příjmy nedaňové'!$1:$10000,16,A11)</f>
        <v>1000000</v>
      </c>
      <c r="F11" s="164">
        <f>INDEX('Příjmy nedaňové'!$1:$10000,28,A11)</f>
        <v>0</v>
      </c>
    </row>
    <row r="12" spans="1:6" ht="12.75">
      <c r="A12" s="157">
        <f t="shared" si="0"/>
        <v>14</v>
      </c>
      <c r="B12" s="161">
        <f>INDEX('Příjmy nedaňové'!$1:$10000,1,A12)</f>
        <v>3722</v>
      </c>
      <c r="C12" s="162" t="str">
        <f>INDEX('Příjmy nedaňové'!$1:$10000,2,A12)</f>
        <v>EKO-KOM</v>
      </c>
      <c r="D12" s="163">
        <f>INDEX('Příjmy nedaňové'!$1:$10000,29,A12)</f>
        <v>40000</v>
      </c>
      <c r="E12" s="163">
        <f>INDEX('Příjmy nedaňové'!$1:$10000,16,A12)</f>
        <v>40000</v>
      </c>
      <c r="F12" s="164">
        <f>INDEX('Příjmy nedaňové'!$1:$10000,28,A12)</f>
        <v>0</v>
      </c>
    </row>
    <row r="13" spans="1:6" ht="12.75">
      <c r="A13" s="157">
        <f t="shared" si="0"/>
        <v>15</v>
      </c>
      <c r="B13" s="161">
        <f>INDEX('Příjmy nedaňové'!$1:$10000,1,A13)</f>
        <v>4319</v>
      </c>
      <c r="C13" s="162" t="str">
        <f>INDEX('Příjmy nedaňové'!$1:$10000,2,A13)</f>
        <v>Citroen Bus</v>
      </c>
      <c r="D13" s="163">
        <f>INDEX('Příjmy nedaňové'!$1:$10000,29,A13)</f>
        <v>25000</v>
      </c>
      <c r="E13" s="163">
        <f>INDEX('Příjmy nedaňové'!$1:$10000,16,A13)</f>
        <v>25000</v>
      </c>
      <c r="F13" s="164">
        <f>INDEX('Příjmy nedaňové'!$1:$10000,28,A13)</f>
        <v>0</v>
      </c>
    </row>
    <row r="14" spans="1:6" ht="12.75">
      <c r="A14" s="157">
        <f t="shared" si="0"/>
        <v>16</v>
      </c>
      <c r="B14" s="161">
        <f>INDEX('Příjmy nedaňové'!$1:$10000,1,A14)</f>
        <v>6171</v>
      </c>
      <c r="C14" s="162" t="str">
        <f>INDEX('Příjmy nedaňové'!$1:$10000,2,A14)</f>
        <v>Činnost místní správy</v>
      </c>
      <c r="D14" s="163">
        <f>INDEX('Příjmy nedaňové'!$1:$10000,29,A14)</f>
        <v>250000</v>
      </c>
      <c r="E14" s="163">
        <f>INDEX('Příjmy nedaňové'!$1:$10000,16,A14)</f>
        <v>240000</v>
      </c>
      <c r="F14" s="164">
        <f>INDEX('Příjmy nedaňové'!$1:$10000,28,A14)</f>
        <v>10000</v>
      </c>
    </row>
    <row r="15" spans="1:6" ht="12.75">
      <c r="A15" s="157">
        <f t="shared" si="0"/>
        <v>17</v>
      </c>
      <c r="B15" s="161">
        <f>INDEX('Příjmy nedaňové'!$1:$10000,1,A15)</f>
        <v>6310</v>
      </c>
      <c r="C15" s="162" t="str">
        <f>INDEX('Příjmy nedaňové'!$1:$10000,2,A15)</f>
        <v>Z finančních operací</v>
      </c>
      <c r="D15" s="163">
        <f>INDEX('Příjmy nedaňové'!$1:$10000,29,A15)</f>
        <v>7000</v>
      </c>
      <c r="E15" s="163">
        <f>INDEX('Příjmy nedaňové'!$1:$10000,16,A15)</f>
        <v>7000</v>
      </c>
      <c r="F15" s="164">
        <f>INDEX('Příjmy nedaňové'!$1:$10000,28,A15)</f>
        <v>0</v>
      </c>
    </row>
    <row r="16" spans="1:6" ht="12.75">
      <c r="A16" s="157">
        <f t="shared" si="0"/>
        <v>18</v>
      </c>
      <c r="B16" s="161">
        <f>INDEX('Příjmy nedaňové'!$1:$10000,1,A16)</f>
        <v>3639</v>
      </c>
      <c r="C16" s="162" t="str">
        <f>INDEX('Příjmy nedaňové'!$1:$10000,2,A16)</f>
        <v>komunální služby a územní rozvoj</v>
      </c>
      <c r="D16" s="163">
        <f>INDEX('Příjmy nedaňové'!$1:$10000,29,A16)</f>
        <v>0</v>
      </c>
      <c r="E16" s="163">
        <f>INDEX('Příjmy nedaňové'!$1:$10000,16,A16)</f>
        <v>0</v>
      </c>
      <c r="F16" s="164">
        <f>INDEX('Příjmy nedaňové'!$1:$10000,28,A16)</f>
        <v>0</v>
      </c>
    </row>
    <row r="17" spans="1:6" ht="12.75">
      <c r="A17" s="157">
        <f t="shared" si="0"/>
        <v>19</v>
      </c>
      <c r="B17" s="161">
        <f>INDEX('Příjmy nedaňové'!$1:$10000,1,A17)</f>
        <v>5621</v>
      </c>
      <c r="C17" s="162" t="str">
        <f>INDEX('Příjmy nedaňové'!$1:$10000,2,A17)</f>
        <v>splátka půjčky o.p.s.</v>
      </c>
      <c r="D17" s="163">
        <f>INDEX('Příjmy nedaňové'!$1:$10000,29,A17)</f>
        <v>0</v>
      </c>
      <c r="E17" s="163">
        <f>INDEX('Příjmy nedaňové'!$1:$10000,16,A17)</f>
        <v>0</v>
      </c>
      <c r="F17" s="164">
        <f>INDEX('Příjmy nedaňové'!$1:$10000,28,A17)</f>
        <v>0</v>
      </c>
    </row>
    <row r="18" spans="1:6" ht="12.75">
      <c r="A18" s="157">
        <f t="shared" si="0"/>
        <v>20</v>
      </c>
      <c r="B18" s="161">
        <f>INDEX('Příjmy nedaňové'!$1:$10000,1,A18)</f>
        <v>0</v>
      </c>
      <c r="C18" s="162" t="str">
        <f>INDEX('Příjmy nedaňové'!$1:$10000,2,A18)</f>
        <v>splátka půjčky Spobema</v>
      </c>
      <c r="D18" s="163">
        <f>INDEX('Příjmy nedaňové'!$1:$10000,29,A18)</f>
        <v>24000</v>
      </c>
      <c r="E18" s="163">
        <f>INDEX('Příjmy nedaňové'!$1:$10000,16,A18)</f>
        <v>24000</v>
      </c>
      <c r="F18" s="164">
        <f>INDEX('Příjmy nedaňové'!$1:$10000,28,A18)</f>
        <v>0</v>
      </c>
    </row>
    <row r="19" spans="1:6" ht="12.75">
      <c r="A19" s="157">
        <f t="shared" si="0"/>
        <v>21</v>
      </c>
      <c r="B19" s="161">
        <f>INDEX('Příjmy nedaňové'!$1:$10000,1,A19)</f>
        <v>0</v>
      </c>
      <c r="C19" s="162">
        <f>INDEX('Příjmy nedaňové'!$1:$10000,2,A19)</f>
        <v>0</v>
      </c>
      <c r="D19" s="163">
        <f>INDEX('Příjmy nedaňové'!$1:$10000,29,A19)</f>
        <v>0</v>
      </c>
      <c r="E19" s="163">
        <f>INDEX('Příjmy nedaňové'!$1:$10000,16,A19)</f>
        <v>0</v>
      </c>
      <c r="F19" s="164">
        <f>INDEX('Příjmy nedaňové'!$1:$10000,28,A19)</f>
        <v>0</v>
      </c>
    </row>
    <row r="20" spans="1:6" ht="12.75">
      <c r="A20" s="157">
        <f t="shared" si="0"/>
        <v>22</v>
      </c>
      <c r="B20" s="161">
        <f>INDEX('Příjmy nedaňové'!$1:$10000,1,A20)</f>
        <v>0</v>
      </c>
      <c r="C20" s="162">
        <f>INDEX('Příjmy nedaňové'!$1:$10000,2,A20)</f>
        <v>0</v>
      </c>
      <c r="D20" s="163">
        <f>INDEX('Příjmy nedaňové'!$1:$10000,29,A20)</f>
        <v>0</v>
      </c>
      <c r="E20" s="163">
        <f>INDEX('Příjmy nedaňové'!$1:$10000,16,A20)</f>
        <v>0</v>
      </c>
      <c r="F20" s="164">
        <f>INDEX('Příjmy nedaňové'!$1:$10000,28,A20)</f>
        <v>0</v>
      </c>
    </row>
    <row r="21" spans="1:6" ht="12.75">
      <c r="A21" s="157">
        <f t="shared" si="0"/>
        <v>23</v>
      </c>
      <c r="B21" s="161">
        <f>INDEX('Příjmy nedaňové'!$1:$10000,1,A21)</f>
        <v>0</v>
      </c>
      <c r="C21" s="162">
        <f>INDEX('Příjmy nedaňové'!$1:$10000,2,A21)</f>
        <v>0</v>
      </c>
      <c r="D21" s="163">
        <f>INDEX('Příjmy nedaňové'!$1:$10000,29,A21)</f>
        <v>0</v>
      </c>
      <c r="E21" s="163">
        <f>INDEX('Příjmy nedaňové'!$1:$10000,16,A21)</f>
        <v>0</v>
      </c>
      <c r="F21" s="164">
        <f>INDEX('Příjmy nedaňové'!$1:$10000,28,A21)</f>
        <v>0</v>
      </c>
    </row>
    <row r="22" spans="1:6" ht="12.75">
      <c r="A22" s="157">
        <f t="shared" si="0"/>
        <v>24</v>
      </c>
      <c r="B22" s="161">
        <f>INDEX('Příjmy nedaňové'!$1:$10000,1,A22)</f>
        <v>0</v>
      </c>
      <c r="C22" s="162">
        <f>INDEX('Příjmy nedaňové'!$1:$10000,2,A22)</f>
        <v>0</v>
      </c>
      <c r="D22" s="163">
        <f>INDEX('Příjmy nedaňové'!$1:$10000,29,A22)</f>
        <v>0</v>
      </c>
      <c r="E22" s="163">
        <f>INDEX('Příjmy nedaňové'!$1:$10000,16,A22)</f>
        <v>0</v>
      </c>
      <c r="F22" s="164">
        <f>INDEX('Příjmy nedaňové'!$1:$10000,28,A22)</f>
        <v>0</v>
      </c>
    </row>
    <row r="23" spans="1:6" ht="12.75">
      <c r="A23" s="157">
        <f t="shared" si="0"/>
        <v>25</v>
      </c>
      <c r="B23" s="161">
        <f>INDEX('Příjmy nedaňové'!$1:$10000,1,A23)</f>
        <v>0</v>
      </c>
      <c r="C23" s="162">
        <f>INDEX('Příjmy nedaňové'!$1:$10000,2,A23)</f>
        <v>0</v>
      </c>
      <c r="D23" s="163">
        <f>INDEX('Příjmy nedaňové'!$1:$10000,29,A23)</f>
        <v>0</v>
      </c>
      <c r="E23" s="163">
        <f>INDEX('Příjmy nedaňové'!$1:$10000,16,A23)</f>
        <v>0</v>
      </c>
      <c r="F23" s="164">
        <f>INDEX('Příjmy nedaňové'!$1:$10000,28,A23)</f>
        <v>0</v>
      </c>
    </row>
    <row r="24" spans="1:6" ht="12.75">
      <c r="A24" s="157">
        <f t="shared" si="0"/>
        <v>26</v>
      </c>
      <c r="B24" s="161">
        <f>INDEX('Příjmy nedaňové'!$1:$10000,1,A24)</f>
        <v>0</v>
      </c>
      <c r="C24" s="162">
        <f>INDEX('Příjmy nedaňové'!$1:$10000,2,A24)</f>
        <v>0</v>
      </c>
      <c r="D24" s="163">
        <f>INDEX('Příjmy nedaňové'!$1:$10000,29,A24)</f>
        <v>0</v>
      </c>
      <c r="E24" s="163">
        <f>INDEX('Příjmy nedaňové'!$1:$10000,16,A24)</f>
        <v>0</v>
      </c>
      <c r="F24" s="164">
        <f>INDEX('Příjmy nedaňové'!$1:$10000,28,A24)</f>
        <v>0</v>
      </c>
    </row>
    <row r="25" spans="1:6" ht="12.75">
      <c r="A25" s="157">
        <f t="shared" si="0"/>
        <v>27</v>
      </c>
      <c r="B25" s="161">
        <f>INDEX('Příjmy nedaňové'!$1:$10000,1,A25)</f>
        <v>0</v>
      </c>
      <c r="C25" s="162">
        <f>INDEX('Příjmy nedaňové'!$1:$10000,2,A25)</f>
        <v>0</v>
      </c>
      <c r="D25" s="163">
        <f>INDEX('Příjmy nedaňové'!$1:$10000,29,A25)</f>
        <v>0</v>
      </c>
      <c r="E25" s="163">
        <f>INDEX('Příjmy nedaňové'!$1:$10000,16,A25)</f>
        <v>0</v>
      </c>
      <c r="F25" s="164">
        <f>INDEX('Příjmy nedaňové'!$1:$10000,28,A25)</f>
        <v>0</v>
      </c>
    </row>
    <row r="26" spans="1:6" ht="12.75">
      <c r="A26" s="157">
        <f t="shared" si="0"/>
        <v>28</v>
      </c>
      <c r="B26" s="161">
        <f>INDEX('Příjmy nedaňové'!$1:$10000,1,A26)</f>
        <v>0</v>
      </c>
      <c r="C26" s="162">
        <f>INDEX('Příjmy nedaňové'!$1:$10000,2,A26)</f>
        <v>0</v>
      </c>
      <c r="D26" s="163">
        <f>INDEX('Příjmy nedaňové'!$1:$10000,29,A26)</f>
        <v>0</v>
      </c>
      <c r="E26" s="163">
        <f>INDEX('Příjmy nedaňové'!$1:$10000,16,A26)</f>
        <v>0</v>
      </c>
      <c r="F26" s="164">
        <f>INDEX('Příjmy nedaňové'!$1:$10000,28,A26)</f>
        <v>0</v>
      </c>
    </row>
    <row r="27" spans="1:6" ht="12.75">
      <c r="A27" s="157">
        <f t="shared" si="0"/>
        <v>29</v>
      </c>
      <c r="B27" s="161">
        <f>INDEX('Příjmy nedaňové'!$1:$10000,1,A27)</f>
        <v>0</v>
      </c>
      <c r="C27" s="162">
        <f>INDEX('Příjmy nedaňové'!$1:$10000,2,A27)</f>
        <v>0</v>
      </c>
      <c r="D27" s="163">
        <f>INDEX('Příjmy nedaňové'!$1:$10000,29,A27)</f>
        <v>0</v>
      </c>
      <c r="E27" s="163">
        <f>INDEX('Příjmy nedaňové'!$1:$10000,16,A27)</f>
        <v>0</v>
      </c>
      <c r="F27" s="164">
        <f>INDEX('Příjmy nedaňové'!$1:$10000,28,A27)</f>
        <v>0</v>
      </c>
    </row>
    <row r="28" spans="1:6" ht="12.75">
      <c r="A28" s="157">
        <f t="shared" si="0"/>
        <v>30</v>
      </c>
      <c r="B28" s="161">
        <f>INDEX('Příjmy nedaňové'!$1:$10000,1,A28)</f>
        <v>0</v>
      </c>
      <c r="C28" s="162">
        <f>INDEX('Příjmy nedaňové'!$1:$10000,2,A28)</f>
        <v>0</v>
      </c>
      <c r="D28" s="163">
        <f>INDEX('Příjmy nedaňové'!$1:$10000,29,A28)</f>
        <v>0</v>
      </c>
      <c r="E28" s="163">
        <f>INDEX('Příjmy nedaňové'!$1:$10000,16,A28)</f>
        <v>0</v>
      </c>
      <c r="F28" s="164">
        <f>INDEX('Příjmy nedaňové'!$1:$10000,28,A28)</f>
        <v>0</v>
      </c>
    </row>
    <row r="29" spans="1:6" ht="12.75">
      <c r="A29" s="157">
        <f t="shared" si="0"/>
        <v>31</v>
      </c>
      <c r="B29" s="161">
        <f>INDEX('Příjmy nedaňové'!$1:$10000,1,A29)</f>
        <v>0</v>
      </c>
      <c r="C29" s="162">
        <f>INDEX('Příjmy nedaňové'!$1:$10000,2,A29)</f>
        <v>0</v>
      </c>
      <c r="D29" s="163">
        <f>INDEX('Příjmy nedaňové'!$1:$10000,29,A29)</f>
        <v>0</v>
      </c>
      <c r="E29" s="163">
        <f>INDEX('Příjmy nedaňové'!$1:$10000,16,A29)</f>
        <v>0</v>
      </c>
      <c r="F29" s="164">
        <f>INDEX('Příjmy nedaňové'!$1:$10000,28,A29)</f>
        <v>0</v>
      </c>
    </row>
    <row r="30" spans="1:6" ht="12.75">
      <c r="A30" s="157">
        <f t="shared" si="0"/>
        <v>32</v>
      </c>
      <c r="B30" s="161">
        <f>INDEX('Příjmy nedaňové'!$1:$10000,1,A30)</f>
        <v>0</v>
      </c>
      <c r="C30" s="162">
        <f>INDEX('Příjmy nedaňové'!$1:$10000,2,A30)</f>
        <v>0</v>
      </c>
      <c r="D30" s="163">
        <f>INDEX('Příjmy nedaňové'!$1:$10000,29,A30)</f>
        <v>0</v>
      </c>
      <c r="E30" s="163">
        <f>INDEX('Příjmy nedaňové'!$1:$10000,16,A30)</f>
        <v>0</v>
      </c>
      <c r="F30" s="164">
        <f>INDEX('Příjmy nedaňové'!$1:$10000,28,A30)</f>
        <v>0</v>
      </c>
    </row>
    <row r="31" spans="1:6" ht="12.75">
      <c r="A31" s="157">
        <f t="shared" si="0"/>
        <v>33</v>
      </c>
      <c r="B31" s="161">
        <f>INDEX('Příjmy nedaňové'!$1:$10000,1,A31)</f>
        <v>0</v>
      </c>
      <c r="C31" s="162">
        <f>INDEX('Příjmy nedaňové'!$1:$10000,2,A31)</f>
        <v>0</v>
      </c>
      <c r="D31" s="163">
        <f>INDEX('Příjmy nedaňové'!$1:$10000,29,A31)</f>
        <v>0</v>
      </c>
      <c r="E31" s="163">
        <f>INDEX('Příjmy nedaňové'!$1:$10000,16,A31)</f>
        <v>0</v>
      </c>
      <c r="F31" s="164">
        <f>INDEX('Příjmy nedaňové'!$1:$10000,28,A31)</f>
        <v>0</v>
      </c>
    </row>
    <row r="32" spans="1:6" ht="12.75">
      <c r="A32" s="157">
        <f t="shared" si="0"/>
        <v>34</v>
      </c>
      <c r="B32" s="161">
        <f>INDEX('Příjmy nedaňové'!$1:$10000,1,A32)</f>
        <v>0</v>
      </c>
      <c r="C32" s="162">
        <f>INDEX('Příjmy nedaňové'!$1:$10000,2,A32)</f>
        <v>0</v>
      </c>
      <c r="D32" s="163">
        <f>INDEX('Příjmy nedaňové'!$1:$10000,29,A32)</f>
        <v>0</v>
      </c>
      <c r="E32" s="163">
        <f>INDEX('Příjmy nedaňové'!$1:$10000,16,A32)</f>
        <v>0</v>
      </c>
      <c r="F32" s="164">
        <f>INDEX('Příjmy nedaňové'!$1:$10000,28,A32)</f>
        <v>0</v>
      </c>
    </row>
    <row r="33" spans="1:6" ht="12.75">
      <c r="A33" s="157">
        <f t="shared" si="0"/>
        <v>35</v>
      </c>
      <c r="B33" s="161">
        <f>INDEX('Příjmy nedaňové'!$1:$10000,1,A33)</f>
        <v>0</v>
      </c>
      <c r="C33" s="162">
        <f>INDEX('Příjmy nedaňové'!$1:$10000,2,A33)</f>
        <v>0</v>
      </c>
      <c r="D33" s="163">
        <f>INDEX('Příjmy nedaňové'!$1:$10000,29,A33)</f>
        <v>0</v>
      </c>
      <c r="E33" s="163">
        <f>INDEX('Příjmy nedaňové'!$1:$10000,16,A33)</f>
        <v>0</v>
      </c>
      <c r="F33" s="164">
        <f>INDEX('Příjmy nedaňové'!$1:$10000,28,A33)</f>
        <v>0</v>
      </c>
    </row>
    <row r="34" spans="1:6" ht="12.75">
      <c r="A34" s="157">
        <f t="shared" si="0"/>
        <v>36</v>
      </c>
      <c r="B34" s="161">
        <f>INDEX('Příjmy nedaňové'!$1:$10000,1,A34)</f>
        <v>0</v>
      </c>
      <c r="C34" s="162">
        <f>INDEX('Příjmy nedaňové'!$1:$10000,2,A34)</f>
        <v>0</v>
      </c>
      <c r="D34" s="163">
        <f>INDEX('Příjmy nedaňové'!$1:$10000,29,A34)</f>
        <v>0</v>
      </c>
      <c r="E34" s="163">
        <f>INDEX('Příjmy nedaňové'!$1:$10000,16,A34)</f>
        <v>0</v>
      </c>
      <c r="F34" s="164">
        <f>INDEX('Příjmy nedaňové'!$1:$10000,28,A34)</f>
        <v>0</v>
      </c>
    </row>
    <row r="35" spans="1:6" ht="12.75">
      <c r="A35" s="157">
        <f t="shared" si="0"/>
        <v>37</v>
      </c>
      <c r="B35" s="161">
        <f>INDEX('Příjmy nedaňové'!$1:$10000,1,A35)</f>
        <v>0</v>
      </c>
      <c r="C35" s="162">
        <f>INDEX('Příjmy nedaňové'!$1:$10000,2,A35)</f>
        <v>0</v>
      </c>
      <c r="D35" s="163">
        <f>INDEX('Příjmy nedaňové'!$1:$10000,29,A35)</f>
        <v>0</v>
      </c>
      <c r="E35" s="163">
        <f>INDEX('Příjmy nedaňové'!$1:$10000,16,A35)</f>
        <v>0</v>
      </c>
      <c r="F35" s="164">
        <f>INDEX('Příjmy nedaňové'!$1:$10000,28,A35)</f>
        <v>0</v>
      </c>
    </row>
    <row r="36" spans="1:6" ht="12.75">
      <c r="A36" s="157">
        <f t="shared" si="0"/>
        <v>38</v>
      </c>
      <c r="B36" s="161">
        <f>INDEX('Příjmy nedaňové'!$1:$10000,1,A36)</f>
        <v>0</v>
      </c>
      <c r="C36" s="162">
        <f>INDEX('Příjmy nedaňové'!$1:$10000,2,A36)</f>
        <v>0</v>
      </c>
      <c r="D36" s="163">
        <f>INDEX('Příjmy nedaňové'!$1:$10000,29,A36)</f>
        <v>0</v>
      </c>
      <c r="E36" s="163">
        <f>INDEX('Příjmy nedaňové'!$1:$10000,16,A36)</f>
        <v>0</v>
      </c>
      <c r="F36" s="164">
        <f>INDEX('Příjmy nedaňové'!$1:$10000,28,A36)</f>
        <v>0</v>
      </c>
    </row>
    <row r="37" spans="1:6" ht="12.75">
      <c r="A37" s="157">
        <f t="shared" si="0"/>
        <v>39</v>
      </c>
      <c r="B37" s="161">
        <f>INDEX('Příjmy nedaňové'!$1:$10000,1,A37)</f>
        <v>0</v>
      </c>
      <c r="C37" s="162">
        <f>INDEX('Příjmy nedaňové'!$1:$10000,2,A37)</f>
        <v>0</v>
      </c>
      <c r="D37" s="163">
        <f>INDEX('Příjmy nedaňové'!$1:$10000,29,A37)</f>
        <v>0</v>
      </c>
      <c r="E37" s="163">
        <f>INDEX('Příjmy nedaňové'!$1:$10000,16,A37)</f>
        <v>0</v>
      </c>
      <c r="F37" s="164">
        <f>INDEX('Příjmy nedaňové'!$1:$10000,28,A37)</f>
        <v>0</v>
      </c>
    </row>
    <row r="38" spans="1:6" ht="12.75">
      <c r="A38" s="157">
        <f t="shared" si="0"/>
        <v>40</v>
      </c>
      <c r="B38" s="161">
        <f>INDEX('Příjmy nedaňové'!$1:$10000,1,A38)</f>
        <v>0</v>
      </c>
      <c r="C38" s="162">
        <f>INDEX('Příjmy nedaňové'!$1:$10000,2,A38)</f>
        <v>0</v>
      </c>
      <c r="D38" s="163">
        <f>INDEX('Příjmy nedaňové'!$1:$10000,29,A38)</f>
        <v>0</v>
      </c>
      <c r="E38" s="163">
        <f>INDEX('Příjmy nedaňové'!$1:$10000,16,A38)</f>
        <v>0</v>
      </c>
      <c r="F38" s="164">
        <f>INDEX('Příjmy nedaňové'!$1:$10000,28,A38)</f>
        <v>0</v>
      </c>
    </row>
    <row r="39" spans="1:6" ht="12.75">
      <c r="A39" s="157">
        <f t="shared" si="0"/>
        <v>41</v>
      </c>
      <c r="B39" s="161">
        <f>INDEX('Příjmy nedaňové'!$1:$10000,1,A39)</f>
        <v>0</v>
      </c>
      <c r="C39" s="162">
        <f>INDEX('Příjmy nedaňové'!$1:$10000,2,A39)</f>
        <v>0</v>
      </c>
      <c r="D39" s="163">
        <f>INDEX('Příjmy nedaňové'!$1:$10000,29,A39)</f>
        <v>0</v>
      </c>
      <c r="E39" s="163">
        <f>INDEX('Příjmy nedaňové'!$1:$10000,16,A39)</f>
        <v>0</v>
      </c>
      <c r="F39" s="164">
        <f>INDEX('Příjmy nedaňové'!$1:$10000,28,A39)</f>
        <v>0</v>
      </c>
    </row>
    <row r="40" spans="1:6" ht="12.75">
      <c r="A40" s="157">
        <f t="shared" si="0"/>
        <v>42</v>
      </c>
      <c r="B40" s="161">
        <f>INDEX('Příjmy nedaňové'!$1:$10000,1,A40)</f>
        <v>0</v>
      </c>
      <c r="C40" s="162">
        <f>INDEX('Příjmy nedaňové'!$1:$10000,2,A40)</f>
        <v>0</v>
      </c>
      <c r="D40" s="163">
        <f>INDEX('Příjmy nedaňové'!$1:$10000,29,A40)</f>
        <v>0</v>
      </c>
      <c r="E40" s="163">
        <f>INDEX('Příjmy nedaňové'!$1:$10000,16,A40)</f>
        <v>0</v>
      </c>
      <c r="F40" s="164">
        <f>INDEX('Příjmy nedaňové'!$1:$10000,28,A40)</f>
        <v>0</v>
      </c>
    </row>
    <row r="41" spans="1:6" ht="12.75">
      <c r="A41" s="157">
        <f t="shared" si="0"/>
        <v>43</v>
      </c>
      <c r="B41" s="161">
        <f>INDEX('Příjmy nedaňové'!$1:$10000,1,A41)</f>
        <v>0</v>
      </c>
      <c r="C41" s="162">
        <f>INDEX('Příjmy nedaňové'!$1:$10000,2,A41)</f>
        <v>0</v>
      </c>
      <c r="D41" s="163">
        <f>INDEX('Příjmy nedaňové'!$1:$10000,29,A41)</f>
        <v>0</v>
      </c>
      <c r="E41" s="163">
        <f>INDEX('Příjmy nedaňové'!$1:$10000,16,A41)</f>
        <v>0</v>
      </c>
      <c r="F41" s="164">
        <f>INDEX('Příjmy nedaňové'!$1:$10000,28,A41)</f>
        <v>0</v>
      </c>
    </row>
    <row r="42" spans="1:6" ht="12.75">
      <c r="A42" s="157">
        <f t="shared" si="0"/>
        <v>44</v>
      </c>
      <c r="B42" s="161">
        <f>INDEX('Příjmy nedaňové'!$1:$10000,1,A42)</f>
        <v>0</v>
      </c>
      <c r="C42" s="162">
        <f>INDEX('Příjmy nedaňové'!$1:$10000,2,A42)</f>
        <v>0</v>
      </c>
      <c r="D42" s="163">
        <f>INDEX('Příjmy nedaňové'!$1:$10000,29,A42)</f>
        <v>0</v>
      </c>
      <c r="E42" s="163">
        <f>INDEX('Příjmy nedaňové'!$1:$10000,16,A42)</f>
        <v>0</v>
      </c>
      <c r="F42" s="164">
        <f>INDEX('Příjmy nedaňové'!$1:$10000,28,A42)</f>
        <v>0</v>
      </c>
    </row>
    <row r="43" spans="1:6" ht="12.75">
      <c r="A43" s="157">
        <f t="shared" si="0"/>
        <v>45</v>
      </c>
      <c r="B43" s="161">
        <f>INDEX('Příjmy nedaňové'!$1:$10000,1,A43)</f>
        <v>0</v>
      </c>
      <c r="C43" s="162">
        <f>INDEX('Příjmy nedaňové'!$1:$10000,2,A43)</f>
        <v>0</v>
      </c>
      <c r="D43" s="163">
        <f>INDEX('Příjmy nedaňové'!$1:$10000,29,A43)</f>
        <v>0</v>
      </c>
      <c r="E43" s="163">
        <f>INDEX('Příjmy nedaňové'!$1:$10000,16,A43)</f>
        <v>0</v>
      </c>
      <c r="F43" s="164">
        <f>INDEX('Příjmy nedaňové'!$1:$10000,28,A43)</f>
        <v>0</v>
      </c>
    </row>
    <row r="44" spans="1:6" ht="13.5" thickBot="1">
      <c r="A44" s="157">
        <f t="shared" si="0"/>
        <v>46</v>
      </c>
      <c r="B44" s="161">
        <f>INDEX('Příjmy nedaňové'!$1:$10000,1,A44)</f>
        <v>0</v>
      </c>
      <c r="C44" s="162">
        <f>INDEX('Příjmy nedaňové'!$1:$10000,2,A44)</f>
        <v>0</v>
      </c>
      <c r="D44" s="163">
        <f>INDEX('Příjmy nedaňové'!$1:$10000,29,A44)</f>
        <v>0</v>
      </c>
      <c r="E44" s="163">
        <f>INDEX('Příjmy nedaňové'!$1:$10000,16,A44)</f>
        <v>0</v>
      </c>
      <c r="F44" s="164">
        <f>INDEX('Příjmy nedaňové'!$1:$10000,28,A44)</f>
        <v>0</v>
      </c>
    </row>
    <row r="45" spans="1:6" ht="15.75" thickBot="1">
      <c r="A45" s="157">
        <f t="shared" si="0"/>
        <v>47</v>
      </c>
      <c r="B45" s="167">
        <f>INDEX(Výdaje!$1:$10000,1,A45)</f>
        <v>0</v>
      </c>
      <c r="C45" s="168" t="s">
        <v>167</v>
      </c>
      <c r="D45" s="169">
        <f>SUM(D3:D44)</f>
        <v>3290000</v>
      </c>
      <c r="E45" s="169">
        <f>SUM(E3:E44)</f>
        <v>2680000</v>
      </c>
      <c r="F45" s="170">
        <f>SUM(F3:F44)</f>
        <v>610000</v>
      </c>
    </row>
    <row r="46" ht="13.5" thickTop="1"/>
  </sheetData>
  <sheetProtection selectLockedCells="1" selectUnlockedCells="1"/>
  <conditionalFormatting sqref="B3:F45">
    <cfRule type="cellIs" priority="1" dxfId="0" operator="equal" stopIfTrue="1">
      <formula>0</formula>
    </cfRule>
  </conditionalFormatting>
  <printOptions/>
  <pageMargins left="0.75" right="0.75" top="1.58" bottom="1" header="0.4921259845" footer="0.4921259845"/>
  <pageSetup horizontalDpi="600" verticalDpi="600" orientation="portrait" paperSize="9" r:id="rId1"/>
  <headerFooter alignWithMargins="0">
    <oddHeader>&amp;C&amp;"Arial,Tučné"&amp;14Obec Dešná - rozpočet 2011 /návrh/
&amp;"Arial,tučné kurzíva"&amp;11 nedaňové příjmy členěné podle paragrafů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B99"/>
  <sheetViews>
    <sheetView showZeros="0" workbookViewId="0" topLeftCell="A1">
      <pane xSplit="4" ySplit="2" topLeftCell="T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I52" sqref="AI52"/>
    </sheetView>
  </sheetViews>
  <sheetFormatPr defaultColWidth="9.140625" defaultRowHeight="9.75" customHeight="1"/>
  <cols>
    <col min="1" max="1" width="3.28125" style="92" bestFit="1" customWidth="1"/>
    <col min="2" max="2" width="24.7109375" style="92" customWidth="1"/>
    <col min="3" max="3" width="7.8515625" style="92" customWidth="1"/>
    <col min="4" max="4" width="10.00390625" style="92" customWidth="1"/>
    <col min="5" max="38" width="9.7109375" style="92" customWidth="1"/>
    <col min="39" max="16384" width="9.140625" style="92" customWidth="1"/>
  </cols>
  <sheetData>
    <row r="1" spans="1:54" ht="9.75" customHeight="1" thickTop="1">
      <c r="A1" s="269" t="s">
        <v>66</v>
      </c>
      <c r="B1" s="270"/>
      <c r="C1" s="261" t="s">
        <v>1</v>
      </c>
      <c r="D1" s="214"/>
      <c r="E1" s="192">
        <v>1031</v>
      </c>
      <c r="F1" s="193">
        <v>1070</v>
      </c>
      <c r="G1" s="193">
        <v>2121</v>
      </c>
      <c r="H1" s="193">
        <v>2212</v>
      </c>
      <c r="I1" s="193">
        <v>2310</v>
      </c>
      <c r="J1" s="193">
        <v>2321</v>
      </c>
      <c r="K1" s="193">
        <v>3113</v>
      </c>
      <c r="L1" s="193">
        <v>3314</v>
      </c>
      <c r="M1" s="194">
        <v>3319</v>
      </c>
      <c r="N1" s="193">
        <v>3326</v>
      </c>
      <c r="O1" s="193">
        <v>3329</v>
      </c>
      <c r="P1" s="193">
        <v>3330</v>
      </c>
      <c r="Q1" s="193">
        <v>3399</v>
      </c>
      <c r="R1" s="193">
        <v>3412</v>
      </c>
      <c r="S1" s="193">
        <v>3421</v>
      </c>
      <c r="T1" s="193">
        <v>3519</v>
      </c>
      <c r="U1" s="193">
        <v>3612</v>
      </c>
      <c r="V1" s="193">
        <v>3631</v>
      </c>
      <c r="W1" s="193">
        <v>3632</v>
      </c>
      <c r="X1" s="193">
        <v>3634</v>
      </c>
      <c r="Y1" s="193">
        <v>3722</v>
      </c>
      <c r="Z1" s="193">
        <v>3745</v>
      </c>
      <c r="AA1" s="193">
        <v>4319</v>
      </c>
      <c r="AB1" s="193">
        <v>5512</v>
      </c>
      <c r="AC1" s="193" t="s">
        <v>178</v>
      </c>
      <c r="AD1" s="193">
        <v>6112</v>
      </c>
      <c r="AE1" s="193">
        <v>6171</v>
      </c>
      <c r="AF1" s="195">
        <v>6310</v>
      </c>
      <c r="AG1" s="195">
        <v>6330</v>
      </c>
      <c r="AH1" s="195">
        <v>6399</v>
      </c>
      <c r="AI1" s="195">
        <v>3349</v>
      </c>
      <c r="AJ1" s="195">
        <v>2221</v>
      </c>
      <c r="AK1" s="195">
        <v>3429</v>
      </c>
      <c r="AL1" s="196">
        <v>6114</v>
      </c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ht="46.5" customHeight="1" thickBot="1">
      <c r="A2" s="271"/>
      <c r="B2" s="272"/>
      <c r="C2" s="262"/>
      <c r="D2" s="215" t="s">
        <v>191</v>
      </c>
      <c r="E2" s="197" t="s">
        <v>125</v>
      </c>
      <c r="F2" s="198" t="s">
        <v>155</v>
      </c>
      <c r="G2" s="198" t="s">
        <v>183</v>
      </c>
      <c r="H2" s="198" t="s">
        <v>126</v>
      </c>
      <c r="I2" s="198" t="s">
        <v>140</v>
      </c>
      <c r="J2" s="198" t="s">
        <v>127</v>
      </c>
      <c r="K2" s="198" t="s">
        <v>128</v>
      </c>
      <c r="L2" s="198" t="s">
        <v>129</v>
      </c>
      <c r="M2" s="198" t="s">
        <v>121</v>
      </c>
      <c r="N2" s="198" t="s">
        <v>122</v>
      </c>
      <c r="O2" s="198" t="s">
        <v>192</v>
      </c>
      <c r="P2" s="198" t="s">
        <v>123</v>
      </c>
      <c r="Q2" s="198" t="s">
        <v>124</v>
      </c>
      <c r="R2" s="198" t="s">
        <v>180</v>
      </c>
      <c r="S2" s="198" t="s">
        <v>159</v>
      </c>
      <c r="T2" s="198" t="s">
        <v>30</v>
      </c>
      <c r="U2" s="198" t="s">
        <v>131</v>
      </c>
      <c r="V2" s="198" t="s">
        <v>193</v>
      </c>
      <c r="W2" s="198" t="s">
        <v>130</v>
      </c>
      <c r="X2" s="198" t="s">
        <v>182</v>
      </c>
      <c r="Y2" s="198" t="s">
        <v>132</v>
      </c>
      <c r="Z2" s="198" t="s">
        <v>133</v>
      </c>
      <c r="AA2" s="198" t="s">
        <v>190</v>
      </c>
      <c r="AB2" s="198" t="s">
        <v>134</v>
      </c>
      <c r="AC2" s="198" t="s">
        <v>134</v>
      </c>
      <c r="AD2" s="199" t="s">
        <v>136</v>
      </c>
      <c r="AE2" s="199" t="s">
        <v>172</v>
      </c>
      <c r="AF2" s="199" t="s">
        <v>170</v>
      </c>
      <c r="AG2" s="199" t="s">
        <v>153</v>
      </c>
      <c r="AH2" s="199" t="s">
        <v>150</v>
      </c>
      <c r="AI2" s="199" t="s">
        <v>189</v>
      </c>
      <c r="AJ2" s="199" t="s">
        <v>194</v>
      </c>
      <c r="AK2" s="200" t="s">
        <v>195</v>
      </c>
      <c r="AL2" s="201" t="s">
        <v>196</v>
      </c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</row>
    <row r="3" spans="1:38" s="96" customFormat="1" ht="10.5" customHeight="1" thickTop="1">
      <c r="A3" s="263" t="s">
        <v>105</v>
      </c>
      <c r="B3" s="216" t="s">
        <v>67</v>
      </c>
      <c r="C3" s="216">
        <v>5011</v>
      </c>
      <c r="D3" s="93">
        <f aca="true" t="shared" si="0" ref="D3:D51">SUM(E3:AH3)</f>
        <v>1400000</v>
      </c>
      <c r="E3" s="94">
        <v>430000</v>
      </c>
      <c r="F3" s="94"/>
      <c r="G3" s="94">
        <v>150000</v>
      </c>
      <c r="H3" s="94"/>
      <c r="I3" s="94"/>
      <c r="J3" s="94"/>
      <c r="K3" s="94"/>
      <c r="L3" s="94"/>
      <c r="M3" s="94"/>
      <c r="N3" s="95"/>
      <c r="O3" s="95"/>
      <c r="P3" s="95"/>
      <c r="Q3" s="95"/>
      <c r="R3" s="95"/>
      <c r="S3" s="95"/>
      <c r="T3" s="139"/>
      <c r="U3" s="95"/>
      <c r="V3" s="94"/>
      <c r="W3" s="95"/>
      <c r="X3" s="95">
        <v>200000</v>
      </c>
      <c r="Y3" s="95">
        <v>70000</v>
      </c>
      <c r="Z3" s="95"/>
      <c r="AA3" s="95">
        <v>50000</v>
      </c>
      <c r="AB3" s="95"/>
      <c r="AC3" s="97"/>
      <c r="AD3" s="101"/>
      <c r="AE3" s="100">
        <v>500000</v>
      </c>
      <c r="AF3" s="100"/>
      <c r="AG3" s="100"/>
      <c r="AH3" s="100"/>
      <c r="AI3" s="100"/>
      <c r="AJ3" s="100"/>
      <c r="AK3" s="100"/>
      <c r="AL3" s="187"/>
    </row>
    <row r="4" spans="1:38" s="96" customFormat="1" ht="10.5" customHeight="1">
      <c r="A4" s="264"/>
      <c r="B4" s="217" t="s">
        <v>135</v>
      </c>
      <c r="C4" s="217">
        <v>5019</v>
      </c>
      <c r="D4" s="98">
        <f t="shared" si="0"/>
        <v>0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100"/>
      <c r="R4" s="100"/>
      <c r="S4" s="100"/>
      <c r="T4" s="102"/>
      <c r="U4" s="102"/>
      <c r="V4" s="99"/>
      <c r="W4" s="100"/>
      <c r="X4" s="100"/>
      <c r="Y4" s="100"/>
      <c r="Z4" s="100"/>
      <c r="AA4" s="100"/>
      <c r="AB4" s="100"/>
      <c r="AC4" s="101"/>
      <c r="AD4" s="101"/>
      <c r="AE4" s="234"/>
      <c r="AF4" s="102"/>
      <c r="AG4" s="102"/>
      <c r="AH4" s="102"/>
      <c r="AI4" s="102"/>
      <c r="AJ4" s="102"/>
      <c r="AK4" s="102"/>
      <c r="AL4" s="188"/>
    </row>
    <row r="5" spans="1:38" s="96" customFormat="1" ht="10.5" customHeight="1">
      <c r="A5" s="264"/>
      <c r="B5" s="104" t="s">
        <v>68</v>
      </c>
      <c r="C5" s="104">
        <v>5021</v>
      </c>
      <c r="D5" s="98">
        <f t="shared" si="0"/>
        <v>143000</v>
      </c>
      <c r="E5" s="70">
        <v>15000</v>
      </c>
      <c r="F5" s="70"/>
      <c r="G5" s="70"/>
      <c r="H5" s="70"/>
      <c r="I5" s="70">
        <v>31000</v>
      </c>
      <c r="J5" s="70"/>
      <c r="K5" s="70"/>
      <c r="L5" s="70"/>
      <c r="M5" s="70">
        <v>5000</v>
      </c>
      <c r="N5" s="102"/>
      <c r="O5" s="102"/>
      <c r="P5" s="102"/>
      <c r="Q5" s="102">
        <v>12000</v>
      </c>
      <c r="R5" s="102">
        <v>54000</v>
      </c>
      <c r="S5" s="102"/>
      <c r="T5" s="102"/>
      <c r="U5" s="70"/>
      <c r="V5" s="70"/>
      <c r="W5" s="102"/>
      <c r="X5" s="102"/>
      <c r="Y5" s="102"/>
      <c r="Z5" s="102"/>
      <c r="AA5" s="102"/>
      <c r="AB5" s="102">
        <v>6000</v>
      </c>
      <c r="AC5" s="103"/>
      <c r="AD5" s="103"/>
      <c r="AE5" s="102">
        <v>20000</v>
      </c>
      <c r="AF5" s="102"/>
      <c r="AG5" s="102"/>
      <c r="AH5" s="102"/>
      <c r="AI5" s="102"/>
      <c r="AJ5" s="102"/>
      <c r="AK5" s="102"/>
      <c r="AL5" s="188"/>
    </row>
    <row r="6" spans="1:38" s="96" customFormat="1" ht="10.5" customHeight="1">
      <c r="A6" s="264"/>
      <c r="B6" s="104" t="s">
        <v>120</v>
      </c>
      <c r="C6" s="104">
        <v>5023</v>
      </c>
      <c r="D6" s="98">
        <f t="shared" si="0"/>
        <v>560000</v>
      </c>
      <c r="E6" s="70"/>
      <c r="F6" s="70"/>
      <c r="G6" s="70"/>
      <c r="H6" s="70"/>
      <c r="I6" s="70"/>
      <c r="J6" s="70"/>
      <c r="K6" s="70"/>
      <c r="L6" s="70"/>
      <c r="M6" s="70"/>
      <c r="N6" s="102"/>
      <c r="O6" s="102"/>
      <c r="P6" s="102"/>
      <c r="Q6" s="102"/>
      <c r="R6" s="102"/>
      <c r="S6" s="102"/>
      <c r="T6" s="102"/>
      <c r="U6" s="70"/>
      <c r="V6" s="70"/>
      <c r="W6" s="102"/>
      <c r="X6" s="102"/>
      <c r="Y6" s="102"/>
      <c r="Z6" s="102"/>
      <c r="AA6" s="102"/>
      <c r="AB6" s="102"/>
      <c r="AC6" s="103"/>
      <c r="AD6" s="103">
        <v>560000</v>
      </c>
      <c r="AE6" s="102"/>
      <c r="AF6" s="102"/>
      <c r="AG6" s="102"/>
      <c r="AH6" s="102"/>
      <c r="AI6" s="102"/>
      <c r="AJ6" s="102"/>
      <c r="AK6" s="102"/>
      <c r="AL6" s="188"/>
    </row>
    <row r="7" spans="1:38" s="96" customFormat="1" ht="10.5" customHeight="1">
      <c r="A7" s="264"/>
      <c r="B7" s="104" t="s">
        <v>69</v>
      </c>
      <c r="C7" s="104">
        <v>5031</v>
      </c>
      <c r="D7" s="98">
        <f t="shared" si="0"/>
        <v>463000</v>
      </c>
      <c r="E7" s="70">
        <v>108000</v>
      </c>
      <c r="F7" s="70"/>
      <c r="G7" s="70">
        <v>35000</v>
      </c>
      <c r="H7" s="70"/>
      <c r="I7" s="70"/>
      <c r="J7" s="70"/>
      <c r="K7" s="70"/>
      <c r="L7" s="70"/>
      <c r="M7" s="70"/>
      <c r="N7" s="102"/>
      <c r="O7" s="102"/>
      <c r="P7" s="102"/>
      <c r="Q7" s="102"/>
      <c r="R7" s="102">
        <v>12000</v>
      </c>
      <c r="S7" s="102"/>
      <c r="T7" s="102"/>
      <c r="U7" s="70"/>
      <c r="V7" s="70"/>
      <c r="W7" s="102"/>
      <c r="X7" s="102">
        <v>50000</v>
      </c>
      <c r="Y7" s="102">
        <v>13000</v>
      </c>
      <c r="Z7" s="102"/>
      <c r="AA7" s="102">
        <v>15000</v>
      </c>
      <c r="AB7" s="102"/>
      <c r="AC7" s="103"/>
      <c r="AD7" s="103">
        <v>110000</v>
      </c>
      <c r="AE7" s="102">
        <v>120000</v>
      </c>
      <c r="AF7" s="102"/>
      <c r="AG7" s="102"/>
      <c r="AH7" s="102"/>
      <c r="AI7" s="102"/>
      <c r="AJ7" s="102"/>
      <c r="AK7" s="102"/>
      <c r="AL7" s="188"/>
    </row>
    <row r="8" spans="1:38" s="96" customFormat="1" ht="10.5" customHeight="1">
      <c r="A8" s="264"/>
      <c r="B8" s="104" t="s">
        <v>70</v>
      </c>
      <c r="C8" s="104">
        <v>5032</v>
      </c>
      <c r="D8" s="98">
        <f t="shared" si="0"/>
        <v>212200</v>
      </c>
      <c r="E8" s="70">
        <v>39000</v>
      </c>
      <c r="F8" s="70"/>
      <c r="G8" s="70">
        <v>18000</v>
      </c>
      <c r="H8" s="70"/>
      <c r="I8" s="70"/>
      <c r="J8" s="70"/>
      <c r="K8" s="70"/>
      <c r="L8" s="70"/>
      <c r="M8" s="70"/>
      <c r="N8" s="102"/>
      <c r="O8" s="102"/>
      <c r="P8" s="102"/>
      <c r="Q8" s="102"/>
      <c r="R8" s="102">
        <v>5500</v>
      </c>
      <c r="S8" s="102"/>
      <c r="T8" s="102"/>
      <c r="U8" s="70"/>
      <c r="V8" s="70"/>
      <c r="W8" s="102"/>
      <c r="X8" s="102">
        <v>25000</v>
      </c>
      <c r="Y8" s="102">
        <v>4700</v>
      </c>
      <c r="Z8" s="102"/>
      <c r="AA8" s="102">
        <v>5000</v>
      </c>
      <c r="AB8" s="102"/>
      <c r="AC8" s="103"/>
      <c r="AD8" s="103">
        <v>60000</v>
      </c>
      <c r="AE8" s="102">
        <v>55000</v>
      </c>
      <c r="AF8" s="102"/>
      <c r="AG8" s="102"/>
      <c r="AH8" s="102"/>
      <c r="AI8" s="102"/>
      <c r="AJ8" s="102"/>
      <c r="AK8" s="102"/>
      <c r="AL8" s="188"/>
    </row>
    <row r="9" spans="1:38" s="96" customFormat="1" ht="10.5" customHeight="1">
      <c r="A9" s="264"/>
      <c r="B9" s="104" t="s">
        <v>71</v>
      </c>
      <c r="C9" s="104">
        <v>5038</v>
      </c>
      <c r="D9" s="98">
        <f t="shared" si="0"/>
        <v>15000</v>
      </c>
      <c r="E9" s="70"/>
      <c r="F9" s="70"/>
      <c r="G9" s="70"/>
      <c r="H9" s="70"/>
      <c r="I9" s="70"/>
      <c r="J9" s="70"/>
      <c r="K9" s="70"/>
      <c r="L9" s="70"/>
      <c r="M9" s="70"/>
      <c r="N9" s="102"/>
      <c r="O9" s="102"/>
      <c r="P9" s="102"/>
      <c r="Q9" s="102"/>
      <c r="R9" s="102"/>
      <c r="S9" s="102"/>
      <c r="T9" s="102"/>
      <c r="U9" s="70"/>
      <c r="V9" s="70"/>
      <c r="W9" s="102"/>
      <c r="X9" s="102"/>
      <c r="Y9" s="102"/>
      <c r="Z9" s="102"/>
      <c r="AA9" s="102"/>
      <c r="AB9" s="102"/>
      <c r="AC9" s="103"/>
      <c r="AD9" s="103"/>
      <c r="AE9" s="102">
        <v>15000</v>
      </c>
      <c r="AF9" s="102"/>
      <c r="AG9" s="102"/>
      <c r="AH9" s="102"/>
      <c r="AI9" s="102"/>
      <c r="AJ9" s="102"/>
      <c r="AK9" s="102"/>
      <c r="AL9" s="188"/>
    </row>
    <row r="10" spans="1:38" s="96" customFormat="1" ht="10.5" customHeight="1">
      <c r="A10" s="264"/>
      <c r="B10" s="104" t="s">
        <v>72</v>
      </c>
      <c r="C10" s="104">
        <v>5131</v>
      </c>
      <c r="D10" s="98">
        <f t="shared" si="0"/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102"/>
      <c r="O10" s="102"/>
      <c r="P10" s="102"/>
      <c r="Q10" s="102"/>
      <c r="R10" s="102"/>
      <c r="S10" s="102"/>
      <c r="T10" s="102"/>
      <c r="U10" s="70"/>
      <c r="V10" s="70"/>
      <c r="W10" s="102"/>
      <c r="X10" s="102"/>
      <c r="Y10" s="102"/>
      <c r="Z10" s="102"/>
      <c r="AA10" s="102"/>
      <c r="AB10" s="102"/>
      <c r="AC10" s="103"/>
      <c r="AD10" s="103"/>
      <c r="AE10" s="102"/>
      <c r="AF10" s="102"/>
      <c r="AG10" s="102"/>
      <c r="AH10" s="102"/>
      <c r="AI10" s="102"/>
      <c r="AJ10" s="102"/>
      <c r="AK10" s="102"/>
      <c r="AL10" s="188"/>
    </row>
    <row r="11" spans="1:38" s="96" customFormat="1" ht="10.5" customHeight="1">
      <c r="A11" s="264"/>
      <c r="B11" s="104" t="s">
        <v>73</v>
      </c>
      <c r="C11" s="104">
        <v>5132</v>
      </c>
      <c r="D11" s="98">
        <f t="shared" si="0"/>
        <v>38000</v>
      </c>
      <c r="E11" s="70">
        <v>3500</v>
      </c>
      <c r="F11" s="70"/>
      <c r="G11" s="70">
        <v>1000</v>
      </c>
      <c r="H11" s="70"/>
      <c r="I11" s="70"/>
      <c r="J11" s="70"/>
      <c r="K11" s="70"/>
      <c r="L11" s="70"/>
      <c r="M11" s="70"/>
      <c r="N11" s="102"/>
      <c r="O11" s="102"/>
      <c r="P11" s="102"/>
      <c r="Q11" s="102"/>
      <c r="R11" s="102"/>
      <c r="S11" s="102"/>
      <c r="T11" s="102"/>
      <c r="U11" s="70"/>
      <c r="V11" s="70"/>
      <c r="W11" s="102"/>
      <c r="X11" s="102">
        <v>3500</v>
      </c>
      <c r="Y11" s="102"/>
      <c r="Z11" s="102">
        <v>30000</v>
      </c>
      <c r="AA11" s="102"/>
      <c r="AB11" s="102"/>
      <c r="AC11" s="103"/>
      <c r="AD11" s="103"/>
      <c r="AE11" s="102"/>
      <c r="AF11" s="102"/>
      <c r="AG11" s="102"/>
      <c r="AH11" s="102"/>
      <c r="AI11" s="102"/>
      <c r="AJ11" s="102"/>
      <c r="AK11" s="102"/>
      <c r="AL11" s="188"/>
    </row>
    <row r="12" spans="1:38" s="96" customFormat="1" ht="10.5" customHeight="1">
      <c r="A12" s="264"/>
      <c r="B12" s="104" t="s">
        <v>74</v>
      </c>
      <c r="C12" s="104">
        <v>5134</v>
      </c>
      <c r="D12" s="98">
        <f t="shared" si="0"/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102"/>
      <c r="O12" s="102"/>
      <c r="P12" s="102"/>
      <c r="Q12" s="102"/>
      <c r="R12" s="102"/>
      <c r="S12" s="102"/>
      <c r="T12" s="102"/>
      <c r="U12" s="70"/>
      <c r="V12" s="70"/>
      <c r="W12" s="102"/>
      <c r="X12" s="102"/>
      <c r="Y12" s="102"/>
      <c r="Z12" s="102"/>
      <c r="AA12" s="102"/>
      <c r="AB12" s="102"/>
      <c r="AC12" s="103"/>
      <c r="AD12" s="103"/>
      <c r="AE12" s="102"/>
      <c r="AF12" s="102"/>
      <c r="AG12" s="102"/>
      <c r="AH12" s="102"/>
      <c r="AI12" s="102"/>
      <c r="AJ12" s="102"/>
      <c r="AK12" s="102"/>
      <c r="AL12" s="188"/>
    </row>
    <row r="13" spans="1:38" s="96" customFormat="1" ht="10.5" customHeight="1">
      <c r="A13" s="264"/>
      <c r="B13" s="104" t="s">
        <v>75</v>
      </c>
      <c r="C13" s="104">
        <v>5136</v>
      </c>
      <c r="D13" s="98">
        <f t="shared" si="0"/>
        <v>9300</v>
      </c>
      <c r="E13" s="70"/>
      <c r="F13" s="70"/>
      <c r="G13" s="70"/>
      <c r="H13" s="70"/>
      <c r="I13" s="70"/>
      <c r="J13" s="70"/>
      <c r="K13" s="70"/>
      <c r="L13" s="70">
        <v>6000</v>
      </c>
      <c r="M13" s="70"/>
      <c r="N13" s="102"/>
      <c r="O13" s="102"/>
      <c r="P13" s="102"/>
      <c r="Q13" s="102"/>
      <c r="R13" s="102"/>
      <c r="S13" s="102"/>
      <c r="T13" s="102"/>
      <c r="U13" s="70"/>
      <c r="V13" s="70"/>
      <c r="W13" s="102"/>
      <c r="X13" s="102"/>
      <c r="Y13" s="102"/>
      <c r="Z13" s="102"/>
      <c r="AA13" s="102"/>
      <c r="AB13" s="102">
        <v>300</v>
      </c>
      <c r="AC13" s="103"/>
      <c r="AD13" s="103"/>
      <c r="AE13" s="102">
        <v>3000</v>
      </c>
      <c r="AF13" s="102"/>
      <c r="AG13" s="102"/>
      <c r="AH13" s="102"/>
      <c r="AI13" s="102"/>
      <c r="AJ13" s="102"/>
      <c r="AK13" s="102"/>
      <c r="AL13" s="188"/>
    </row>
    <row r="14" spans="1:38" s="96" customFormat="1" ht="10.5" customHeight="1">
      <c r="A14" s="264"/>
      <c r="B14" s="104" t="s">
        <v>76</v>
      </c>
      <c r="C14" s="104">
        <v>5137</v>
      </c>
      <c r="D14" s="98">
        <f t="shared" si="0"/>
        <v>85000</v>
      </c>
      <c r="E14" s="70"/>
      <c r="F14" s="70"/>
      <c r="G14" s="70"/>
      <c r="H14" s="70"/>
      <c r="I14" s="70"/>
      <c r="J14" s="70"/>
      <c r="K14" s="70"/>
      <c r="L14" s="70"/>
      <c r="M14" s="70"/>
      <c r="N14" s="102"/>
      <c r="O14" s="102"/>
      <c r="P14" s="102"/>
      <c r="Q14" s="102"/>
      <c r="R14" s="102"/>
      <c r="S14" s="102"/>
      <c r="T14" s="102"/>
      <c r="U14" s="70">
        <v>50000</v>
      </c>
      <c r="V14" s="70"/>
      <c r="W14" s="102"/>
      <c r="X14" s="102">
        <v>5000</v>
      </c>
      <c r="Y14" s="102">
        <v>5000</v>
      </c>
      <c r="Z14" s="102">
        <v>20000</v>
      </c>
      <c r="AA14" s="102"/>
      <c r="AB14" s="102"/>
      <c r="AC14" s="103"/>
      <c r="AD14" s="103"/>
      <c r="AE14" s="102">
        <v>5000</v>
      </c>
      <c r="AF14" s="102"/>
      <c r="AG14" s="102"/>
      <c r="AH14" s="102"/>
      <c r="AI14" s="102"/>
      <c r="AJ14" s="102"/>
      <c r="AK14" s="102"/>
      <c r="AL14" s="188"/>
    </row>
    <row r="15" spans="1:38" s="96" customFormat="1" ht="10.5" customHeight="1">
      <c r="A15" s="264"/>
      <c r="B15" s="104" t="s">
        <v>77</v>
      </c>
      <c r="C15" s="104">
        <v>5139</v>
      </c>
      <c r="D15" s="98">
        <f t="shared" si="0"/>
        <v>298500</v>
      </c>
      <c r="E15" s="70">
        <v>5000</v>
      </c>
      <c r="F15" s="70">
        <v>5000</v>
      </c>
      <c r="G15" s="70"/>
      <c r="H15" s="70">
        <v>30000</v>
      </c>
      <c r="I15" s="70">
        <v>30000</v>
      </c>
      <c r="J15" s="70">
        <v>5000</v>
      </c>
      <c r="K15" s="70"/>
      <c r="L15" s="70">
        <v>3000</v>
      </c>
      <c r="M15" s="70">
        <v>5000</v>
      </c>
      <c r="N15" s="102">
        <v>10000</v>
      </c>
      <c r="O15" s="102"/>
      <c r="P15" s="102"/>
      <c r="Q15" s="102"/>
      <c r="R15" s="102">
        <v>20000</v>
      </c>
      <c r="S15" s="102">
        <v>5000</v>
      </c>
      <c r="T15" s="102">
        <v>5000</v>
      </c>
      <c r="U15" s="70">
        <v>50000</v>
      </c>
      <c r="V15" s="70">
        <v>2000</v>
      </c>
      <c r="W15" s="102">
        <v>5000</v>
      </c>
      <c r="X15" s="102">
        <v>50000</v>
      </c>
      <c r="Y15" s="102">
        <v>3500</v>
      </c>
      <c r="Z15" s="102">
        <v>30000</v>
      </c>
      <c r="AA15" s="102">
        <v>5000</v>
      </c>
      <c r="AB15" s="102">
        <v>5000</v>
      </c>
      <c r="AC15" s="103"/>
      <c r="AD15" s="103"/>
      <c r="AE15" s="102">
        <v>25000</v>
      </c>
      <c r="AF15" s="102"/>
      <c r="AG15" s="102"/>
      <c r="AH15" s="102"/>
      <c r="AI15" s="102"/>
      <c r="AJ15" s="102"/>
      <c r="AK15" s="102"/>
      <c r="AL15" s="188"/>
    </row>
    <row r="16" spans="1:38" s="96" customFormat="1" ht="10.5" customHeight="1">
      <c r="A16" s="264"/>
      <c r="B16" s="104" t="s">
        <v>78</v>
      </c>
      <c r="C16" s="104">
        <v>5141</v>
      </c>
      <c r="D16" s="98">
        <f t="shared" si="0"/>
        <v>110590</v>
      </c>
      <c r="E16" s="70"/>
      <c r="F16" s="70"/>
      <c r="G16" s="70"/>
      <c r="H16" s="70"/>
      <c r="I16" s="70"/>
      <c r="J16" s="70"/>
      <c r="K16" s="70"/>
      <c r="L16" s="70"/>
      <c r="M16" s="70"/>
      <c r="N16" s="102"/>
      <c r="O16" s="102"/>
      <c r="P16" s="102"/>
      <c r="Q16" s="102"/>
      <c r="R16" s="102">
        <v>3000</v>
      </c>
      <c r="S16" s="102"/>
      <c r="T16" s="102"/>
      <c r="U16" s="70">
        <v>105590</v>
      </c>
      <c r="V16" s="70"/>
      <c r="W16" s="102"/>
      <c r="X16" s="102"/>
      <c r="Y16" s="102"/>
      <c r="Z16" s="102"/>
      <c r="AA16" s="102"/>
      <c r="AB16" s="102"/>
      <c r="AC16" s="103"/>
      <c r="AD16" s="103"/>
      <c r="AE16" s="102">
        <v>2000</v>
      </c>
      <c r="AF16" s="102"/>
      <c r="AG16" s="102"/>
      <c r="AH16" s="102"/>
      <c r="AI16" s="102"/>
      <c r="AJ16" s="102"/>
      <c r="AK16" s="102"/>
      <c r="AL16" s="188"/>
    </row>
    <row r="17" spans="1:38" s="96" customFormat="1" ht="10.5" customHeight="1">
      <c r="A17" s="264"/>
      <c r="B17" s="104" t="s">
        <v>28</v>
      </c>
      <c r="C17" s="104">
        <v>5151</v>
      </c>
      <c r="D17" s="98">
        <f t="shared" si="0"/>
        <v>1300</v>
      </c>
      <c r="E17" s="70"/>
      <c r="F17" s="70"/>
      <c r="G17" s="70"/>
      <c r="H17" s="70"/>
      <c r="I17" s="70">
        <v>300</v>
      </c>
      <c r="J17" s="70"/>
      <c r="K17" s="70"/>
      <c r="L17" s="70"/>
      <c r="M17" s="70"/>
      <c r="N17" s="102"/>
      <c r="O17" s="102"/>
      <c r="P17" s="102"/>
      <c r="Q17" s="102"/>
      <c r="R17" s="102"/>
      <c r="S17" s="102"/>
      <c r="T17" s="102"/>
      <c r="U17" s="70"/>
      <c r="V17" s="70"/>
      <c r="W17" s="102"/>
      <c r="X17" s="102"/>
      <c r="Y17" s="102"/>
      <c r="Z17" s="102"/>
      <c r="AA17" s="102"/>
      <c r="AB17" s="102"/>
      <c r="AC17" s="103"/>
      <c r="AD17" s="103"/>
      <c r="AE17" s="102">
        <v>1000</v>
      </c>
      <c r="AF17" s="102"/>
      <c r="AG17" s="102"/>
      <c r="AH17" s="102"/>
      <c r="AI17" s="102"/>
      <c r="AJ17" s="102"/>
      <c r="AK17" s="102"/>
      <c r="AL17" s="188"/>
    </row>
    <row r="18" spans="1:38" s="96" customFormat="1" ht="10.5" customHeight="1">
      <c r="A18" s="264"/>
      <c r="B18" s="104" t="s">
        <v>151</v>
      </c>
      <c r="C18" s="104">
        <v>5152</v>
      </c>
      <c r="D18" s="98">
        <f t="shared" si="0"/>
        <v>165000</v>
      </c>
      <c r="E18" s="70"/>
      <c r="F18" s="70"/>
      <c r="G18" s="70"/>
      <c r="H18" s="70"/>
      <c r="I18" s="70"/>
      <c r="J18" s="70"/>
      <c r="K18" s="70"/>
      <c r="L18" s="70"/>
      <c r="M18" s="70">
        <v>10000</v>
      </c>
      <c r="N18" s="102"/>
      <c r="O18" s="102"/>
      <c r="P18" s="102"/>
      <c r="Q18" s="102"/>
      <c r="R18" s="102">
        <v>40000</v>
      </c>
      <c r="S18" s="102"/>
      <c r="T18" s="102">
        <v>15000</v>
      </c>
      <c r="U18" s="70"/>
      <c r="V18" s="70"/>
      <c r="W18" s="102"/>
      <c r="X18" s="102">
        <v>20000</v>
      </c>
      <c r="Y18" s="102"/>
      <c r="Z18" s="102"/>
      <c r="AA18" s="102"/>
      <c r="AB18" s="102"/>
      <c r="AC18" s="103"/>
      <c r="AD18" s="103"/>
      <c r="AE18" s="102">
        <v>80000</v>
      </c>
      <c r="AF18" s="102"/>
      <c r="AG18" s="102"/>
      <c r="AH18" s="102"/>
      <c r="AI18" s="102"/>
      <c r="AJ18" s="102"/>
      <c r="AK18" s="102"/>
      <c r="AL18" s="188"/>
    </row>
    <row r="19" spans="1:38" s="96" customFormat="1" ht="10.5" customHeight="1">
      <c r="A19" s="264"/>
      <c r="B19" s="104" t="s">
        <v>79</v>
      </c>
      <c r="C19" s="104">
        <v>5154</v>
      </c>
      <c r="D19" s="98">
        <f t="shared" si="0"/>
        <v>794000</v>
      </c>
      <c r="E19" s="70"/>
      <c r="F19" s="70"/>
      <c r="G19" s="70"/>
      <c r="H19" s="70"/>
      <c r="I19" s="70">
        <v>150000</v>
      </c>
      <c r="J19" s="70">
        <v>5000</v>
      </c>
      <c r="K19" s="70"/>
      <c r="L19" s="70">
        <v>4000</v>
      </c>
      <c r="M19" s="70">
        <v>60000</v>
      </c>
      <c r="N19" s="102"/>
      <c r="O19" s="102"/>
      <c r="P19" s="102"/>
      <c r="Q19" s="102"/>
      <c r="R19" s="102"/>
      <c r="S19" s="102"/>
      <c r="T19" s="102">
        <v>15000</v>
      </c>
      <c r="U19" s="70">
        <v>100000</v>
      </c>
      <c r="V19" s="70">
        <v>100000</v>
      </c>
      <c r="W19" s="102"/>
      <c r="X19" s="102">
        <v>280000</v>
      </c>
      <c r="Y19" s="102"/>
      <c r="Z19" s="102"/>
      <c r="AA19" s="102"/>
      <c r="AB19" s="102">
        <v>20000</v>
      </c>
      <c r="AC19" s="103"/>
      <c r="AD19" s="103"/>
      <c r="AE19" s="102">
        <v>60000</v>
      </c>
      <c r="AF19" s="102"/>
      <c r="AG19" s="102"/>
      <c r="AH19" s="102"/>
      <c r="AI19" s="102"/>
      <c r="AJ19" s="102"/>
      <c r="AK19" s="102"/>
      <c r="AL19" s="188"/>
    </row>
    <row r="20" spans="1:38" s="96" customFormat="1" ht="10.5" customHeight="1">
      <c r="A20" s="264"/>
      <c r="B20" s="104" t="s">
        <v>80</v>
      </c>
      <c r="C20" s="104">
        <v>5156</v>
      </c>
      <c r="D20" s="98">
        <f t="shared" si="0"/>
        <v>122000</v>
      </c>
      <c r="E20" s="70">
        <v>3000</v>
      </c>
      <c r="F20" s="70"/>
      <c r="G20" s="70"/>
      <c r="H20" s="70"/>
      <c r="I20" s="70"/>
      <c r="J20" s="70"/>
      <c r="K20" s="70"/>
      <c r="L20" s="70"/>
      <c r="M20" s="70"/>
      <c r="N20" s="102"/>
      <c r="O20" s="102"/>
      <c r="P20" s="102"/>
      <c r="Q20" s="102"/>
      <c r="R20" s="102">
        <v>3000</v>
      </c>
      <c r="S20" s="102"/>
      <c r="T20" s="102"/>
      <c r="U20" s="70"/>
      <c r="V20" s="70"/>
      <c r="W20" s="102"/>
      <c r="X20" s="102">
        <v>18000</v>
      </c>
      <c r="Y20" s="102"/>
      <c r="Z20" s="102">
        <v>25000</v>
      </c>
      <c r="AA20" s="102">
        <v>35000</v>
      </c>
      <c r="AB20" s="102">
        <v>3000</v>
      </c>
      <c r="AC20" s="103"/>
      <c r="AD20" s="103"/>
      <c r="AE20" s="102">
        <v>35000</v>
      </c>
      <c r="AF20" s="102"/>
      <c r="AG20" s="102"/>
      <c r="AH20" s="102"/>
      <c r="AI20" s="102"/>
      <c r="AJ20" s="102"/>
      <c r="AK20" s="102"/>
      <c r="AL20" s="188"/>
    </row>
    <row r="21" spans="1:38" s="96" customFormat="1" ht="10.5" customHeight="1">
      <c r="A21" s="264"/>
      <c r="B21" s="104" t="s">
        <v>148</v>
      </c>
      <c r="C21" s="104">
        <v>5159</v>
      </c>
      <c r="D21" s="98">
        <f t="shared" si="0"/>
        <v>80000</v>
      </c>
      <c r="E21" s="70"/>
      <c r="F21" s="70"/>
      <c r="G21" s="70"/>
      <c r="H21" s="70"/>
      <c r="I21" s="70"/>
      <c r="J21" s="70"/>
      <c r="K21" s="70"/>
      <c r="L21" s="70"/>
      <c r="M21" s="70"/>
      <c r="N21" s="102"/>
      <c r="O21" s="102"/>
      <c r="P21" s="102"/>
      <c r="Q21" s="102"/>
      <c r="R21" s="102"/>
      <c r="S21" s="102"/>
      <c r="T21" s="102"/>
      <c r="U21" s="70"/>
      <c r="V21" s="70"/>
      <c r="W21" s="102"/>
      <c r="X21" s="102">
        <v>80000</v>
      </c>
      <c r="Y21" s="102"/>
      <c r="Z21" s="102"/>
      <c r="AA21" s="102"/>
      <c r="AB21" s="102"/>
      <c r="AC21" s="103"/>
      <c r="AD21" s="103"/>
      <c r="AE21" s="102"/>
      <c r="AF21" s="102"/>
      <c r="AG21" s="102"/>
      <c r="AH21" s="102"/>
      <c r="AI21" s="102"/>
      <c r="AJ21" s="102"/>
      <c r="AK21" s="102"/>
      <c r="AL21" s="188"/>
    </row>
    <row r="22" spans="1:38" s="96" customFormat="1" ht="10.5" customHeight="1">
      <c r="A22" s="264"/>
      <c r="B22" s="104" t="s">
        <v>81</v>
      </c>
      <c r="C22" s="104">
        <v>5161</v>
      </c>
      <c r="D22" s="98">
        <f t="shared" si="0"/>
        <v>5000</v>
      </c>
      <c r="E22" s="70"/>
      <c r="F22" s="70"/>
      <c r="G22" s="70"/>
      <c r="H22" s="70"/>
      <c r="I22" s="70"/>
      <c r="J22" s="70"/>
      <c r="K22" s="70"/>
      <c r="L22" s="70"/>
      <c r="M22" s="70"/>
      <c r="N22" s="102"/>
      <c r="O22" s="102"/>
      <c r="P22" s="102"/>
      <c r="Q22" s="102"/>
      <c r="R22" s="102"/>
      <c r="S22" s="102"/>
      <c r="T22" s="102"/>
      <c r="U22" s="70"/>
      <c r="V22" s="70"/>
      <c r="W22" s="102"/>
      <c r="X22" s="102"/>
      <c r="Y22" s="102"/>
      <c r="Z22" s="102"/>
      <c r="AA22" s="102"/>
      <c r="AB22" s="102"/>
      <c r="AC22" s="103"/>
      <c r="AD22" s="103"/>
      <c r="AE22" s="102">
        <v>5000</v>
      </c>
      <c r="AF22" s="102"/>
      <c r="AG22" s="102"/>
      <c r="AH22" s="102"/>
      <c r="AI22" s="102"/>
      <c r="AJ22" s="102"/>
      <c r="AK22" s="102"/>
      <c r="AL22" s="188"/>
    </row>
    <row r="23" spans="1:38" s="96" customFormat="1" ht="10.5" customHeight="1">
      <c r="A23" s="264"/>
      <c r="B23" s="104" t="s">
        <v>82</v>
      </c>
      <c r="C23" s="104">
        <v>5162</v>
      </c>
      <c r="D23" s="98">
        <f t="shared" si="0"/>
        <v>84000</v>
      </c>
      <c r="E23" s="70"/>
      <c r="F23" s="70"/>
      <c r="G23" s="70"/>
      <c r="H23" s="70"/>
      <c r="I23" s="70"/>
      <c r="J23" s="70"/>
      <c r="K23" s="70"/>
      <c r="L23" s="70">
        <v>7000</v>
      </c>
      <c r="M23" s="70"/>
      <c r="N23" s="102"/>
      <c r="O23" s="102"/>
      <c r="P23" s="102"/>
      <c r="Q23" s="102"/>
      <c r="R23" s="102"/>
      <c r="S23" s="102"/>
      <c r="T23" s="102"/>
      <c r="U23" s="70"/>
      <c r="V23" s="70"/>
      <c r="W23" s="102"/>
      <c r="X23" s="102">
        <v>12000</v>
      </c>
      <c r="Y23" s="102"/>
      <c r="Z23" s="102"/>
      <c r="AA23" s="102"/>
      <c r="AB23" s="102"/>
      <c r="AC23" s="103"/>
      <c r="AD23" s="103"/>
      <c r="AE23" s="102">
        <v>65000</v>
      </c>
      <c r="AF23" s="102"/>
      <c r="AG23" s="102"/>
      <c r="AH23" s="102"/>
      <c r="AI23" s="102"/>
      <c r="AJ23" s="102"/>
      <c r="AK23" s="102"/>
      <c r="AL23" s="188"/>
    </row>
    <row r="24" spans="1:38" s="96" customFormat="1" ht="10.5" customHeight="1">
      <c r="A24" s="264"/>
      <c r="B24" s="104" t="s">
        <v>83</v>
      </c>
      <c r="C24" s="104">
        <v>5163</v>
      </c>
      <c r="D24" s="98">
        <f t="shared" si="0"/>
        <v>124600</v>
      </c>
      <c r="E24" s="70"/>
      <c r="F24" s="70"/>
      <c r="G24" s="70"/>
      <c r="H24" s="70"/>
      <c r="I24" s="70"/>
      <c r="J24" s="70"/>
      <c r="K24" s="70"/>
      <c r="L24" s="70"/>
      <c r="M24" s="70">
        <v>1400</v>
      </c>
      <c r="N24" s="102"/>
      <c r="O24" s="102"/>
      <c r="P24" s="102"/>
      <c r="Q24" s="102"/>
      <c r="R24" s="102">
        <v>3000</v>
      </c>
      <c r="S24" s="102"/>
      <c r="T24" s="102">
        <v>3000</v>
      </c>
      <c r="U24" s="70">
        <v>7000</v>
      </c>
      <c r="V24" s="70"/>
      <c r="W24" s="102"/>
      <c r="X24" s="102">
        <v>8500</v>
      </c>
      <c r="Y24" s="102"/>
      <c r="Z24" s="102"/>
      <c r="AA24" s="102">
        <v>17000</v>
      </c>
      <c r="AB24" s="102">
        <v>5000</v>
      </c>
      <c r="AC24" s="103"/>
      <c r="AD24" s="103">
        <v>24700</v>
      </c>
      <c r="AE24" s="102">
        <v>25000</v>
      </c>
      <c r="AF24" s="102">
        <v>30000</v>
      </c>
      <c r="AG24" s="102"/>
      <c r="AH24" s="102"/>
      <c r="AI24" s="102"/>
      <c r="AJ24" s="102"/>
      <c r="AK24" s="102"/>
      <c r="AL24" s="188"/>
    </row>
    <row r="25" spans="1:38" s="96" customFormat="1" ht="10.5" customHeight="1">
      <c r="A25" s="264"/>
      <c r="B25" s="104" t="s">
        <v>84</v>
      </c>
      <c r="C25" s="104">
        <v>5164</v>
      </c>
      <c r="D25" s="98">
        <f t="shared" si="0"/>
        <v>36850</v>
      </c>
      <c r="E25" s="70"/>
      <c r="F25" s="70">
        <v>850</v>
      </c>
      <c r="G25" s="70"/>
      <c r="H25" s="70"/>
      <c r="I25" s="70"/>
      <c r="J25" s="70"/>
      <c r="K25" s="70"/>
      <c r="L25" s="70"/>
      <c r="M25" s="70"/>
      <c r="N25" s="102"/>
      <c r="O25" s="102"/>
      <c r="P25" s="102"/>
      <c r="Q25" s="102"/>
      <c r="R25" s="102">
        <v>10000</v>
      </c>
      <c r="S25" s="102"/>
      <c r="T25" s="102"/>
      <c r="U25" s="70">
        <v>12000</v>
      </c>
      <c r="V25" s="70"/>
      <c r="W25" s="102"/>
      <c r="X25" s="102">
        <v>11000</v>
      </c>
      <c r="Y25" s="102"/>
      <c r="Z25" s="102"/>
      <c r="AA25" s="102"/>
      <c r="AB25" s="102"/>
      <c r="AC25" s="103"/>
      <c r="AD25" s="103"/>
      <c r="AE25" s="102">
        <v>3000</v>
      </c>
      <c r="AF25" s="102"/>
      <c r="AG25" s="102"/>
      <c r="AH25" s="102"/>
      <c r="AI25" s="102"/>
      <c r="AJ25" s="102"/>
      <c r="AK25" s="102"/>
      <c r="AL25" s="188"/>
    </row>
    <row r="26" spans="1:38" s="96" customFormat="1" ht="10.5" customHeight="1">
      <c r="A26" s="264"/>
      <c r="B26" s="104" t="s">
        <v>85</v>
      </c>
      <c r="C26" s="104">
        <v>5166</v>
      </c>
      <c r="D26" s="98">
        <f t="shared" si="0"/>
        <v>0</v>
      </c>
      <c r="E26" s="70"/>
      <c r="F26" s="70"/>
      <c r="G26" s="70"/>
      <c r="H26" s="70"/>
      <c r="I26" s="70"/>
      <c r="J26" s="70"/>
      <c r="K26" s="70"/>
      <c r="L26" s="70"/>
      <c r="M26" s="70"/>
      <c r="N26" s="102"/>
      <c r="O26" s="102"/>
      <c r="P26" s="102"/>
      <c r="Q26" s="102"/>
      <c r="R26" s="102"/>
      <c r="S26" s="102"/>
      <c r="T26" s="102"/>
      <c r="U26" s="70"/>
      <c r="V26" s="70"/>
      <c r="W26" s="102"/>
      <c r="X26" s="102"/>
      <c r="Y26" s="102"/>
      <c r="Z26" s="102"/>
      <c r="AA26" s="102"/>
      <c r="AB26" s="102"/>
      <c r="AC26" s="103"/>
      <c r="AD26" s="103"/>
      <c r="AE26" s="102"/>
      <c r="AF26" s="102"/>
      <c r="AG26" s="102"/>
      <c r="AH26" s="102"/>
      <c r="AI26" s="102"/>
      <c r="AJ26" s="102"/>
      <c r="AK26" s="102"/>
      <c r="AL26" s="188"/>
    </row>
    <row r="27" spans="1:38" s="96" customFormat="1" ht="10.5" customHeight="1">
      <c r="A27" s="264"/>
      <c r="B27" s="104" t="s">
        <v>86</v>
      </c>
      <c r="C27" s="104">
        <v>5167</v>
      </c>
      <c r="D27" s="98">
        <f t="shared" si="0"/>
        <v>10000</v>
      </c>
      <c r="E27" s="70"/>
      <c r="F27" s="70"/>
      <c r="G27" s="70"/>
      <c r="H27" s="70"/>
      <c r="I27" s="70"/>
      <c r="J27" s="70"/>
      <c r="K27" s="70"/>
      <c r="L27" s="70"/>
      <c r="M27" s="70"/>
      <c r="N27" s="102"/>
      <c r="O27" s="102"/>
      <c r="P27" s="102"/>
      <c r="Q27" s="102"/>
      <c r="R27" s="102"/>
      <c r="S27" s="102"/>
      <c r="T27" s="102"/>
      <c r="U27" s="70"/>
      <c r="V27" s="70"/>
      <c r="W27" s="102"/>
      <c r="X27" s="102">
        <v>2000</v>
      </c>
      <c r="Y27" s="102"/>
      <c r="Z27" s="102"/>
      <c r="AA27" s="102"/>
      <c r="AB27" s="102"/>
      <c r="AC27" s="103"/>
      <c r="AD27" s="103"/>
      <c r="AE27" s="102">
        <v>8000</v>
      </c>
      <c r="AF27" s="102"/>
      <c r="AG27" s="102"/>
      <c r="AH27" s="102"/>
      <c r="AI27" s="102"/>
      <c r="AJ27" s="102"/>
      <c r="AK27" s="102"/>
      <c r="AL27" s="188"/>
    </row>
    <row r="28" spans="1:38" s="96" customFormat="1" ht="10.5" customHeight="1">
      <c r="A28" s="264"/>
      <c r="B28" s="104" t="s">
        <v>87</v>
      </c>
      <c r="C28" s="104">
        <v>5168</v>
      </c>
      <c r="D28" s="98">
        <f t="shared" si="0"/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102"/>
      <c r="O28" s="102"/>
      <c r="P28" s="102"/>
      <c r="Q28" s="102"/>
      <c r="R28" s="102"/>
      <c r="S28" s="102"/>
      <c r="T28" s="102"/>
      <c r="U28" s="70"/>
      <c r="V28" s="70"/>
      <c r="W28" s="102"/>
      <c r="X28" s="102"/>
      <c r="Y28" s="102"/>
      <c r="Z28" s="102"/>
      <c r="AA28" s="102"/>
      <c r="AB28" s="102"/>
      <c r="AC28" s="103"/>
      <c r="AD28" s="103"/>
      <c r="AE28" s="102"/>
      <c r="AF28" s="102"/>
      <c r="AG28" s="102"/>
      <c r="AH28" s="102"/>
      <c r="AI28" s="102"/>
      <c r="AJ28" s="102"/>
      <c r="AK28" s="102"/>
      <c r="AL28" s="188"/>
    </row>
    <row r="29" spans="1:38" s="96" customFormat="1" ht="10.5" customHeight="1">
      <c r="A29" s="264"/>
      <c r="B29" s="104" t="s">
        <v>88</v>
      </c>
      <c r="C29" s="104">
        <v>5169</v>
      </c>
      <c r="D29" s="98">
        <f t="shared" si="0"/>
        <v>817000</v>
      </c>
      <c r="E29" s="70">
        <v>1000</v>
      </c>
      <c r="F29" s="70">
        <v>3000</v>
      </c>
      <c r="G29" s="70"/>
      <c r="H29" s="70"/>
      <c r="I29" s="70">
        <v>50000</v>
      </c>
      <c r="J29" s="70"/>
      <c r="K29" s="70"/>
      <c r="L29" s="70"/>
      <c r="M29" s="70"/>
      <c r="N29" s="102"/>
      <c r="O29" s="102"/>
      <c r="P29" s="102"/>
      <c r="Q29" s="102"/>
      <c r="R29" s="102">
        <v>5000</v>
      </c>
      <c r="S29" s="102"/>
      <c r="T29" s="102"/>
      <c r="U29" s="70">
        <v>30000</v>
      </c>
      <c r="V29" s="70"/>
      <c r="W29" s="102"/>
      <c r="X29" s="102">
        <v>45000</v>
      </c>
      <c r="Y29" s="102">
        <v>460000</v>
      </c>
      <c r="Z29" s="102">
        <v>20000</v>
      </c>
      <c r="AA29" s="102">
        <v>3000</v>
      </c>
      <c r="AB29" s="102"/>
      <c r="AC29" s="103"/>
      <c r="AD29" s="103"/>
      <c r="AE29" s="102">
        <v>200000</v>
      </c>
      <c r="AF29" s="102"/>
      <c r="AG29" s="102"/>
      <c r="AH29" s="102"/>
      <c r="AI29" s="102">
        <v>40000</v>
      </c>
      <c r="AJ29" s="102"/>
      <c r="AK29" s="102"/>
      <c r="AL29" s="188"/>
    </row>
    <row r="30" spans="1:38" s="96" customFormat="1" ht="10.5" customHeight="1">
      <c r="A30" s="264"/>
      <c r="B30" s="104" t="s">
        <v>89</v>
      </c>
      <c r="C30" s="104">
        <v>5171</v>
      </c>
      <c r="D30" s="98">
        <f t="shared" si="0"/>
        <v>420000</v>
      </c>
      <c r="E30" s="70"/>
      <c r="F30" s="70"/>
      <c r="G30" s="70"/>
      <c r="H30" s="70"/>
      <c r="I30" s="147">
        <v>30000</v>
      </c>
      <c r="J30" s="70"/>
      <c r="K30" s="147"/>
      <c r="L30" s="70"/>
      <c r="M30" s="70">
        <v>5000</v>
      </c>
      <c r="N30" s="102"/>
      <c r="O30" s="102"/>
      <c r="P30" s="102"/>
      <c r="Q30" s="102"/>
      <c r="R30" s="146">
        <v>20000</v>
      </c>
      <c r="S30" s="102"/>
      <c r="T30" s="102"/>
      <c r="U30" s="147">
        <v>100000</v>
      </c>
      <c r="V30" s="70">
        <v>30000</v>
      </c>
      <c r="W30" s="146"/>
      <c r="X30" s="102">
        <v>150000</v>
      </c>
      <c r="Y30" s="102"/>
      <c r="Z30" s="102">
        <v>10000</v>
      </c>
      <c r="AA30" s="102">
        <v>25000</v>
      </c>
      <c r="AB30" s="102"/>
      <c r="AC30" s="103"/>
      <c r="AD30" s="103"/>
      <c r="AE30" s="102">
        <v>50000</v>
      </c>
      <c r="AF30" s="102"/>
      <c r="AG30" s="102"/>
      <c r="AH30" s="102"/>
      <c r="AI30" s="102"/>
      <c r="AJ30" s="102"/>
      <c r="AK30" s="102"/>
      <c r="AL30" s="188"/>
    </row>
    <row r="31" spans="1:38" s="96" customFormat="1" ht="10.5" customHeight="1">
      <c r="A31" s="264"/>
      <c r="B31" s="104" t="s">
        <v>90</v>
      </c>
      <c r="C31" s="104">
        <v>5172</v>
      </c>
      <c r="D31" s="98">
        <f t="shared" si="0"/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102"/>
      <c r="O31" s="102"/>
      <c r="P31" s="102"/>
      <c r="Q31" s="102"/>
      <c r="R31" s="102"/>
      <c r="S31" s="102"/>
      <c r="T31" s="102"/>
      <c r="U31" s="70"/>
      <c r="V31" s="70"/>
      <c r="W31" s="102"/>
      <c r="X31" s="102"/>
      <c r="Y31" s="102"/>
      <c r="Z31" s="102"/>
      <c r="AA31" s="102"/>
      <c r="AB31" s="102"/>
      <c r="AC31" s="103"/>
      <c r="AD31" s="103"/>
      <c r="AE31" s="102"/>
      <c r="AF31" s="102"/>
      <c r="AG31" s="102"/>
      <c r="AH31" s="102"/>
      <c r="AI31" s="102"/>
      <c r="AJ31" s="102"/>
      <c r="AK31" s="102"/>
      <c r="AL31" s="188"/>
    </row>
    <row r="32" spans="1:38" s="96" customFormat="1" ht="10.5" customHeight="1">
      <c r="A32" s="264"/>
      <c r="B32" s="104" t="s">
        <v>91</v>
      </c>
      <c r="C32" s="104">
        <v>5173</v>
      </c>
      <c r="D32" s="98">
        <f t="shared" si="0"/>
        <v>2000</v>
      </c>
      <c r="E32" s="70"/>
      <c r="F32" s="70"/>
      <c r="G32" s="70"/>
      <c r="H32" s="70"/>
      <c r="I32" s="70"/>
      <c r="J32" s="70"/>
      <c r="K32" s="70"/>
      <c r="L32" s="70"/>
      <c r="M32" s="70"/>
      <c r="N32" s="102"/>
      <c r="O32" s="102"/>
      <c r="P32" s="102"/>
      <c r="Q32" s="102"/>
      <c r="R32" s="102"/>
      <c r="S32" s="102"/>
      <c r="T32" s="102"/>
      <c r="U32" s="70"/>
      <c r="V32" s="70"/>
      <c r="W32" s="102"/>
      <c r="X32" s="102"/>
      <c r="Y32" s="102"/>
      <c r="Z32" s="102"/>
      <c r="AA32" s="102"/>
      <c r="AB32" s="102"/>
      <c r="AC32" s="103"/>
      <c r="AD32" s="103"/>
      <c r="AE32" s="102">
        <v>2000</v>
      </c>
      <c r="AF32" s="102"/>
      <c r="AG32" s="102"/>
      <c r="AH32" s="102"/>
      <c r="AI32" s="102"/>
      <c r="AJ32" s="102"/>
      <c r="AK32" s="102"/>
      <c r="AL32" s="188"/>
    </row>
    <row r="33" spans="1:38" s="96" customFormat="1" ht="10.5" customHeight="1">
      <c r="A33" s="264"/>
      <c r="B33" s="104" t="s">
        <v>92</v>
      </c>
      <c r="C33" s="104">
        <v>5175</v>
      </c>
      <c r="D33" s="98">
        <f t="shared" si="0"/>
        <v>30000</v>
      </c>
      <c r="E33" s="70"/>
      <c r="F33" s="70"/>
      <c r="G33" s="70"/>
      <c r="H33" s="70"/>
      <c r="I33" s="70"/>
      <c r="J33" s="70"/>
      <c r="K33" s="70"/>
      <c r="L33" s="70"/>
      <c r="M33" s="70"/>
      <c r="N33" s="102"/>
      <c r="O33" s="102"/>
      <c r="P33" s="102"/>
      <c r="Q33" s="102"/>
      <c r="R33" s="102"/>
      <c r="S33" s="102"/>
      <c r="T33" s="102"/>
      <c r="U33" s="70"/>
      <c r="V33" s="70"/>
      <c r="W33" s="102"/>
      <c r="X33" s="102"/>
      <c r="Y33" s="102"/>
      <c r="Z33" s="102"/>
      <c r="AA33" s="102"/>
      <c r="AB33" s="102"/>
      <c r="AC33" s="103"/>
      <c r="AD33" s="103"/>
      <c r="AE33" s="102">
        <v>30000</v>
      </c>
      <c r="AF33" s="102"/>
      <c r="AG33" s="102"/>
      <c r="AH33" s="102"/>
      <c r="AI33" s="102"/>
      <c r="AJ33" s="102"/>
      <c r="AK33" s="102"/>
      <c r="AL33" s="188"/>
    </row>
    <row r="34" spans="1:38" s="96" customFormat="1" ht="10.5" customHeight="1">
      <c r="A34" s="264"/>
      <c r="B34" s="104" t="s">
        <v>93</v>
      </c>
      <c r="C34" s="104">
        <v>5176</v>
      </c>
      <c r="D34" s="98">
        <f t="shared" si="0"/>
        <v>0</v>
      </c>
      <c r="E34" s="70"/>
      <c r="F34" s="70"/>
      <c r="G34" s="70"/>
      <c r="H34" s="70"/>
      <c r="I34" s="70"/>
      <c r="J34" s="70"/>
      <c r="K34" s="70"/>
      <c r="L34" s="70"/>
      <c r="M34" s="70"/>
      <c r="N34" s="102"/>
      <c r="O34" s="102"/>
      <c r="P34" s="102"/>
      <c r="Q34" s="102"/>
      <c r="R34" s="102"/>
      <c r="S34" s="102"/>
      <c r="T34" s="102"/>
      <c r="U34" s="70"/>
      <c r="V34" s="70"/>
      <c r="W34" s="102"/>
      <c r="X34" s="102"/>
      <c r="Y34" s="102"/>
      <c r="Z34" s="102"/>
      <c r="AA34" s="102"/>
      <c r="AB34" s="102"/>
      <c r="AC34" s="103"/>
      <c r="AD34" s="103"/>
      <c r="AE34" s="102"/>
      <c r="AF34" s="102"/>
      <c r="AG34" s="102"/>
      <c r="AH34" s="102"/>
      <c r="AI34" s="102"/>
      <c r="AJ34" s="102"/>
      <c r="AK34" s="102"/>
      <c r="AL34" s="188"/>
    </row>
    <row r="35" spans="1:38" s="96" customFormat="1" ht="10.5" customHeight="1">
      <c r="A35" s="264"/>
      <c r="B35" s="104" t="s">
        <v>177</v>
      </c>
      <c r="C35" s="104">
        <v>5179</v>
      </c>
      <c r="D35" s="98"/>
      <c r="E35" s="70">
        <v>10000</v>
      </c>
      <c r="F35" s="70"/>
      <c r="G35" s="70"/>
      <c r="H35" s="70"/>
      <c r="I35" s="70"/>
      <c r="J35" s="70"/>
      <c r="K35" s="70"/>
      <c r="L35" s="70"/>
      <c r="M35" s="70"/>
      <c r="N35" s="102"/>
      <c r="O35" s="102"/>
      <c r="P35" s="102"/>
      <c r="Q35" s="102"/>
      <c r="R35" s="102"/>
      <c r="S35" s="102"/>
      <c r="T35" s="102"/>
      <c r="U35" s="70"/>
      <c r="V35" s="70"/>
      <c r="W35" s="102"/>
      <c r="X35" s="102"/>
      <c r="Y35" s="102"/>
      <c r="Z35" s="102"/>
      <c r="AA35" s="102"/>
      <c r="AB35" s="102"/>
      <c r="AC35" s="103"/>
      <c r="AD35" s="103"/>
      <c r="AE35" s="102"/>
      <c r="AF35" s="102"/>
      <c r="AG35" s="102"/>
      <c r="AH35" s="102"/>
      <c r="AI35" s="102"/>
      <c r="AJ35" s="102"/>
      <c r="AK35" s="102"/>
      <c r="AL35" s="188"/>
    </row>
    <row r="36" spans="1:38" s="96" customFormat="1" ht="10.5" customHeight="1">
      <c r="A36" s="264"/>
      <c r="B36" s="104" t="s">
        <v>198</v>
      </c>
      <c r="C36" s="104">
        <v>5191</v>
      </c>
      <c r="D36" s="98"/>
      <c r="E36" s="70"/>
      <c r="F36" s="70"/>
      <c r="G36" s="70"/>
      <c r="H36" s="70"/>
      <c r="I36" s="70"/>
      <c r="J36" s="70"/>
      <c r="K36" s="70"/>
      <c r="L36" s="70"/>
      <c r="M36" s="70"/>
      <c r="N36" s="102"/>
      <c r="O36" s="102"/>
      <c r="P36" s="102"/>
      <c r="Q36" s="102"/>
      <c r="R36" s="102"/>
      <c r="S36" s="102"/>
      <c r="T36" s="102"/>
      <c r="U36" s="70"/>
      <c r="V36" s="70"/>
      <c r="W36" s="102"/>
      <c r="X36" s="102"/>
      <c r="Y36" s="102"/>
      <c r="Z36" s="102"/>
      <c r="AA36" s="102"/>
      <c r="AB36" s="102"/>
      <c r="AC36" s="103"/>
      <c r="AD36" s="103"/>
      <c r="AE36" s="102"/>
      <c r="AF36" s="102"/>
      <c r="AG36" s="102"/>
      <c r="AH36" s="102"/>
      <c r="AI36" s="102"/>
      <c r="AJ36" s="102"/>
      <c r="AK36" s="102"/>
      <c r="AL36" s="188"/>
    </row>
    <row r="37" spans="1:38" s="96" customFormat="1" ht="10.5" customHeight="1">
      <c r="A37" s="264"/>
      <c r="B37" s="104" t="s">
        <v>94</v>
      </c>
      <c r="C37" s="104">
        <v>5192</v>
      </c>
      <c r="D37" s="98">
        <f t="shared" si="0"/>
        <v>270000</v>
      </c>
      <c r="E37" s="70"/>
      <c r="F37" s="70"/>
      <c r="G37" s="70"/>
      <c r="H37" s="70"/>
      <c r="I37" s="70"/>
      <c r="J37" s="70"/>
      <c r="K37" s="70">
        <v>250000</v>
      </c>
      <c r="L37" s="70"/>
      <c r="M37" s="70"/>
      <c r="N37" s="102"/>
      <c r="O37" s="102">
        <v>20000</v>
      </c>
      <c r="P37" s="102"/>
      <c r="Q37" s="102"/>
      <c r="R37" s="102"/>
      <c r="S37" s="102"/>
      <c r="T37" s="102"/>
      <c r="U37" s="70"/>
      <c r="V37" s="70"/>
      <c r="W37" s="102"/>
      <c r="X37" s="102"/>
      <c r="Y37" s="102"/>
      <c r="Z37" s="102"/>
      <c r="AA37" s="102"/>
      <c r="AB37" s="102"/>
      <c r="AC37" s="103"/>
      <c r="AD37" s="103"/>
      <c r="AE37" s="102"/>
      <c r="AF37" s="102"/>
      <c r="AG37" s="102"/>
      <c r="AH37" s="102"/>
      <c r="AI37" s="102"/>
      <c r="AJ37" s="102"/>
      <c r="AK37" s="102"/>
      <c r="AL37" s="188"/>
    </row>
    <row r="38" spans="1:38" s="96" customFormat="1" ht="10.5" customHeight="1">
      <c r="A38" s="264"/>
      <c r="B38" s="104" t="s">
        <v>95</v>
      </c>
      <c r="C38" s="104">
        <v>5193</v>
      </c>
      <c r="D38" s="98">
        <f t="shared" si="0"/>
        <v>0</v>
      </c>
      <c r="E38" s="70"/>
      <c r="F38" s="70"/>
      <c r="G38" s="70"/>
      <c r="H38" s="70"/>
      <c r="I38" s="70"/>
      <c r="J38" s="70"/>
      <c r="K38" s="70"/>
      <c r="L38" s="70"/>
      <c r="M38" s="70"/>
      <c r="N38" s="102"/>
      <c r="O38" s="102"/>
      <c r="P38" s="102"/>
      <c r="Q38" s="102"/>
      <c r="R38" s="102"/>
      <c r="S38" s="102"/>
      <c r="T38" s="102"/>
      <c r="U38" s="70"/>
      <c r="V38" s="70"/>
      <c r="W38" s="102"/>
      <c r="X38" s="102"/>
      <c r="Y38" s="102"/>
      <c r="Z38" s="102"/>
      <c r="AA38" s="102"/>
      <c r="AB38" s="102"/>
      <c r="AC38" s="103"/>
      <c r="AD38" s="103"/>
      <c r="AE38" s="102"/>
      <c r="AF38" s="102"/>
      <c r="AG38" s="102"/>
      <c r="AH38" s="102"/>
      <c r="AI38" s="102"/>
      <c r="AJ38" s="102"/>
      <c r="AK38" s="102"/>
      <c r="AL38" s="188"/>
    </row>
    <row r="39" spans="1:38" s="96" customFormat="1" ht="10.5" customHeight="1">
      <c r="A39" s="264"/>
      <c r="B39" s="104" t="s">
        <v>96</v>
      </c>
      <c r="C39" s="104">
        <v>5194</v>
      </c>
      <c r="D39" s="98">
        <f t="shared" si="0"/>
        <v>35000</v>
      </c>
      <c r="E39" s="70"/>
      <c r="F39" s="70"/>
      <c r="G39" s="70"/>
      <c r="H39" s="70"/>
      <c r="I39" s="70"/>
      <c r="J39" s="70"/>
      <c r="K39" s="70"/>
      <c r="L39" s="70"/>
      <c r="M39" s="70"/>
      <c r="N39" s="102"/>
      <c r="O39" s="102"/>
      <c r="P39" s="102"/>
      <c r="Q39" s="102">
        <v>25000</v>
      </c>
      <c r="R39" s="102"/>
      <c r="S39" s="102"/>
      <c r="T39" s="102"/>
      <c r="U39" s="70"/>
      <c r="V39" s="70"/>
      <c r="W39" s="102"/>
      <c r="X39" s="102"/>
      <c r="Y39" s="102"/>
      <c r="Z39" s="102"/>
      <c r="AA39" s="102"/>
      <c r="AB39" s="102"/>
      <c r="AC39" s="103"/>
      <c r="AD39" s="103"/>
      <c r="AE39" s="102">
        <v>10000</v>
      </c>
      <c r="AF39" s="102"/>
      <c r="AG39" s="102"/>
      <c r="AH39" s="102"/>
      <c r="AI39" s="102"/>
      <c r="AJ39" s="102"/>
      <c r="AK39" s="102"/>
      <c r="AL39" s="188"/>
    </row>
    <row r="40" spans="1:38" s="96" customFormat="1" ht="10.5" customHeight="1">
      <c r="A40" s="264"/>
      <c r="B40" s="104" t="s">
        <v>97</v>
      </c>
      <c r="C40" s="104">
        <v>5212</v>
      </c>
      <c r="D40" s="98">
        <f t="shared" si="0"/>
        <v>33500</v>
      </c>
      <c r="E40" s="70"/>
      <c r="F40" s="70"/>
      <c r="G40" s="70"/>
      <c r="H40" s="70"/>
      <c r="I40" s="70"/>
      <c r="J40" s="70"/>
      <c r="K40" s="70"/>
      <c r="L40" s="70"/>
      <c r="M40" s="70"/>
      <c r="N40" s="102"/>
      <c r="O40" s="102"/>
      <c r="P40" s="102"/>
      <c r="Q40" s="102"/>
      <c r="R40" s="102"/>
      <c r="S40" s="102"/>
      <c r="T40" s="102"/>
      <c r="U40" s="70"/>
      <c r="V40" s="70"/>
      <c r="W40" s="102"/>
      <c r="X40" s="102"/>
      <c r="Y40" s="102"/>
      <c r="Z40" s="102"/>
      <c r="AA40" s="102"/>
      <c r="AB40" s="102"/>
      <c r="AC40" s="103"/>
      <c r="AD40" s="103"/>
      <c r="AE40" s="102">
        <v>33500</v>
      </c>
      <c r="AF40" s="102"/>
      <c r="AG40" s="102"/>
      <c r="AH40" s="102"/>
      <c r="AI40" s="102"/>
      <c r="AJ40" s="102"/>
      <c r="AK40" s="102"/>
      <c r="AL40" s="188"/>
    </row>
    <row r="41" spans="1:38" s="96" customFormat="1" ht="10.5" customHeight="1">
      <c r="A41" s="264"/>
      <c r="B41" s="104" t="s">
        <v>98</v>
      </c>
      <c r="C41" s="104">
        <v>5213</v>
      </c>
      <c r="D41" s="98">
        <f t="shared" si="0"/>
        <v>4000</v>
      </c>
      <c r="E41" s="70"/>
      <c r="F41" s="70"/>
      <c r="G41" s="70"/>
      <c r="H41" s="70"/>
      <c r="I41" s="70"/>
      <c r="J41" s="70"/>
      <c r="K41" s="70"/>
      <c r="L41" s="70"/>
      <c r="M41" s="70"/>
      <c r="N41" s="102"/>
      <c r="O41" s="102"/>
      <c r="P41" s="102"/>
      <c r="Q41" s="102"/>
      <c r="R41" s="102"/>
      <c r="S41" s="102"/>
      <c r="T41" s="102"/>
      <c r="U41" s="70"/>
      <c r="V41" s="70"/>
      <c r="W41" s="102"/>
      <c r="X41" s="102"/>
      <c r="Y41" s="102"/>
      <c r="Z41" s="102"/>
      <c r="AA41" s="102"/>
      <c r="AB41" s="102"/>
      <c r="AC41" s="103"/>
      <c r="AD41" s="103"/>
      <c r="AE41" s="102">
        <v>4000</v>
      </c>
      <c r="AF41" s="102"/>
      <c r="AG41" s="102"/>
      <c r="AH41" s="102"/>
      <c r="AI41" s="102"/>
      <c r="AJ41" s="102"/>
      <c r="AK41" s="102"/>
      <c r="AL41" s="188"/>
    </row>
    <row r="42" spans="1:38" s="96" customFormat="1" ht="10.5" customHeight="1">
      <c r="A42" s="264"/>
      <c r="B42" s="104" t="s">
        <v>185</v>
      </c>
      <c r="C42" s="104">
        <v>5221</v>
      </c>
      <c r="D42" s="98"/>
      <c r="E42" s="70"/>
      <c r="F42" s="70"/>
      <c r="G42" s="70"/>
      <c r="H42" s="70"/>
      <c r="I42" s="70"/>
      <c r="J42" s="70"/>
      <c r="K42" s="70"/>
      <c r="L42" s="70"/>
      <c r="M42" s="70"/>
      <c r="N42" s="102"/>
      <c r="O42" s="102"/>
      <c r="P42" s="102"/>
      <c r="Q42" s="102"/>
      <c r="R42" s="102"/>
      <c r="S42" s="102"/>
      <c r="T42" s="102"/>
      <c r="U42" s="70"/>
      <c r="V42" s="70"/>
      <c r="W42" s="102"/>
      <c r="X42" s="102"/>
      <c r="Y42" s="102"/>
      <c r="Z42" s="102"/>
      <c r="AA42" s="102"/>
      <c r="AB42" s="102"/>
      <c r="AC42" s="103"/>
      <c r="AD42" s="103"/>
      <c r="AE42" s="102">
        <v>14000</v>
      </c>
      <c r="AF42" s="102"/>
      <c r="AG42" s="102"/>
      <c r="AH42" s="102"/>
      <c r="AI42" s="102"/>
      <c r="AJ42" s="102"/>
      <c r="AK42" s="102"/>
      <c r="AL42" s="188"/>
    </row>
    <row r="43" spans="1:38" s="96" customFormat="1" ht="10.5" customHeight="1">
      <c r="A43" s="264"/>
      <c r="B43" s="104" t="s">
        <v>146</v>
      </c>
      <c r="C43" s="104">
        <v>5222</v>
      </c>
      <c r="D43" s="98">
        <f t="shared" si="0"/>
        <v>40000</v>
      </c>
      <c r="E43" s="70"/>
      <c r="F43" s="70"/>
      <c r="G43" s="70"/>
      <c r="H43" s="70"/>
      <c r="I43" s="70"/>
      <c r="J43" s="70"/>
      <c r="K43" s="70"/>
      <c r="L43" s="70"/>
      <c r="M43" s="70">
        <v>20000</v>
      </c>
      <c r="N43" s="102"/>
      <c r="O43" s="102"/>
      <c r="P43" s="102"/>
      <c r="Q43" s="102"/>
      <c r="R43" s="102"/>
      <c r="S43" s="102"/>
      <c r="T43" s="102"/>
      <c r="U43" s="70"/>
      <c r="V43" s="70"/>
      <c r="W43" s="102"/>
      <c r="X43" s="102"/>
      <c r="Y43" s="102"/>
      <c r="Z43" s="102"/>
      <c r="AA43" s="102"/>
      <c r="AB43" s="102"/>
      <c r="AC43" s="103"/>
      <c r="AD43" s="103"/>
      <c r="AE43" s="102">
        <v>20000</v>
      </c>
      <c r="AF43" s="102"/>
      <c r="AG43" s="102"/>
      <c r="AH43" s="102"/>
      <c r="AI43" s="102"/>
      <c r="AJ43" s="102"/>
      <c r="AK43" s="102"/>
      <c r="AL43" s="188"/>
    </row>
    <row r="44" spans="1:38" s="96" customFormat="1" ht="10.5" customHeight="1">
      <c r="A44" s="264"/>
      <c r="B44" s="104" t="s">
        <v>137</v>
      </c>
      <c r="C44" s="104">
        <v>5223</v>
      </c>
      <c r="D44" s="98">
        <f t="shared" si="0"/>
        <v>0</v>
      </c>
      <c r="E44" s="70"/>
      <c r="F44" s="70"/>
      <c r="G44" s="70"/>
      <c r="H44" s="70"/>
      <c r="I44" s="70"/>
      <c r="J44" s="70"/>
      <c r="K44" s="70"/>
      <c r="L44" s="70"/>
      <c r="M44" s="70"/>
      <c r="N44" s="102"/>
      <c r="O44" s="102"/>
      <c r="P44" s="146"/>
      <c r="Q44" s="102"/>
      <c r="R44" s="102"/>
      <c r="S44" s="102"/>
      <c r="T44" s="102"/>
      <c r="U44" s="70"/>
      <c r="V44" s="70"/>
      <c r="W44" s="102"/>
      <c r="X44" s="102"/>
      <c r="Y44" s="102"/>
      <c r="Z44" s="102"/>
      <c r="AA44" s="102"/>
      <c r="AB44" s="102"/>
      <c r="AC44" s="103"/>
      <c r="AD44" s="103"/>
      <c r="AE44" s="102"/>
      <c r="AF44" s="102"/>
      <c r="AG44" s="102"/>
      <c r="AH44" s="102"/>
      <c r="AI44" s="102"/>
      <c r="AJ44" s="102"/>
      <c r="AK44" s="102"/>
      <c r="AL44" s="188"/>
    </row>
    <row r="45" spans="1:38" s="96" customFormat="1" ht="10.5" customHeight="1">
      <c r="A45" s="264"/>
      <c r="B45" s="104" t="s">
        <v>147</v>
      </c>
      <c r="C45" s="104">
        <v>5229</v>
      </c>
      <c r="D45" s="98">
        <f t="shared" si="0"/>
        <v>55000</v>
      </c>
      <c r="E45" s="70"/>
      <c r="F45" s="70"/>
      <c r="G45" s="70"/>
      <c r="H45" s="70"/>
      <c r="I45" s="70"/>
      <c r="J45" s="70"/>
      <c r="K45" s="70"/>
      <c r="L45" s="70"/>
      <c r="M45" s="70"/>
      <c r="N45" s="102"/>
      <c r="O45" s="102"/>
      <c r="P45" s="102"/>
      <c r="Q45" s="102"/>
      <c r="R45" s="102"/>
      <c r="S45" s="102"/>
      <c r="T45" s="102"/>
      <c r="U45" s="70"/>
      <c r="V45" s="70"/>
      <c r="W45" s="102"/>
      <c r="X45" s="102"/>
      <c r="Y45" s="102"/>
      <c r="Z45" s="102"/>
      <c r="AA45" s="102"/>
      <c r="AB45" s="102">
        <v>5000</v>
      </c>
      <c r="AC45" s="103"/>
      <c r="AD45" s="103"/>
      <c r="AE45" s="102">
        <v>50000</v>
      </c>
      <c r="AF45" s="102"/>
      <c r="AG45" s="102"/>
      <c r="AH45" s="102"/>
      <c r="AI45" s="102"/>
      <c r="AJ45" s="102"/>
      <c r="AK45" s="102"/>
      <c r="AL45" s="188"/>
    </row>
    <row r="46" spans="1:38" s="96" customFormat="1" ht="10.5" customHeight="1">
      <c r="A46" s="264"/>
      <c r="B46" s="104" t="s">
        <v>99</v>
      </c>
      <c r="C46" s="104">
        <v>5321</v>
      </c>
      <c r="D46" s="98">
        <f t="shared" si="0"/>
        <v>280000</v>
      </c>
      <c r="E46" s="70"/>
      <c r="F46" s="70"/>
      <c r="G46" s="70"/>
      <c r="H46" s="70"/>
      <c r="I46" s="70"/>
      <c r="J46" s="70"/>
      <c r="K46" s="70">
        <v>180000</v>
      </c>
      <c r="L46" s="70"/>
      <c r="M46" s="70"/>
      <c r="N46" s="102"/>
      <c r="O46" s="102"/>
      <c r="P46" s="102"/>
      <c r="Q46" s="102"/>
      <c r="R46" s="102"/>
      <c r="S46" s="102"/>
      <c r="T46" s="102"/>
      <c r="U46" s="70"/>
      <c r="V46" s="70"/>
      <c r="W46" s="102"/>
      <c r="X46" s="102"/>
      <c r="Y46" s="102"/>
      <c r="Z46" s="102"/>
      <c r="AA46" s="102"/>
      <c r="AB46" s="102"/>
      <c r="AC46" s="103"/>
      <c r="AD46" s="103"/>
      <c r="AE46" s="102">
        <v>100000</v>
      </c>
      <c r="AF46" s="102"/>
      <c r="AG46" s="102"/>
      <c r="AH46" s="102"/>
      <c r="AI46" s="102"/>
      <c r="AJ46" s="102"/>
      <c r="AK46" s="102"/>
      <c r="AL46" s="188"/>
    </row>
    <row r="47" spans="1:38" s="96" customFormat="1" ht="10.5" customHeight="1">
      <c r="A47" s="264"/>
      <c r="B47" s="104" t="s">
        <v>100</v>
      </c>
      <c r="C47" s="104">
        <v>5323</v>
      </c>
      <c r="D47" s="98">
        <f t="shared" si="0"/>
        <v>0</v>
      </c>
      <c r="E47" s="70"/>
      <c r="F47" s="70"/>
      <c r="G47" s="70"/>
      <c r="H47" s="70"/>
      <c r="I47" s="70"/>
      <c r="J47" s="70"/>
      <c r="K47" s="70"/>
      <c r="L47" s="70"/>
      <c r="M47" s="70"/>
      <c r="N47" s="102"/>
      <c r="O47" s="102"/>
      <c r="P47" s="102"/>
      <c r="Q47" s="102"/>
      <c r="R47" s="102"/>
      <c r="S47" s="102"/>
      <c r="T47" s="102"/>
      <c r="U47" s="70"/>
      <c r="V47" s="70"/>
      <c r="W47" s="102"/>
      <c r="X47" s="102"/>
      <c r="Y47" s="102"/>
      <c r="Z47" s="102"/>
      <c r="AA47" s="102"/>
      <c r="AB47" s="102"/>
      <c r="AC47" s="103"/>
      <c r="AD47" s="103"/>
      <c r="AE47" s="102"/>
      <c r="AF47" s="102"/>
      <c r="AG47" s="102"/>
      <c r="AH47" s="102"/>
      <c r="AI47" s="102"/>
      <c r="AJ47" s="102"/>
      <c r="AK47" s="102"/>
      <c r="AL47" s="188"/>
    </row>
    <row r="48" spans="1:38" s="96" customFormat="1" ht="10.5" customHeight="1">
      <c r="A48" s="264"/>
      <c r="B48" s="104" t="s">
        <v>152</v>
      </c>
      <c r="C48" s="104">
        <v>5329</v>
      </c>
      <c r="D48" s="98">
        <f t="shared" si="0"/>
        <v>10000</v>
      </c>
      <c r="E48" s="70"/>
      <c r="F48" s="70"/>
      <c r="G48" s="70"/>
      <c r="H48" s="70"/>
      <c r="I48" s="70"/>
      <c r="J48" s="70"/>
      <c r="K48" s="70"/>
      <c r="L48" s="70"/>
      <c r="M48" s="70"/>
      <c r="N48" s="102"/>
      <c r="O48" s="102"/>
      <c r="P48" s="102"/>
      <c r="Q48" s="102"/>
      <c r="R48" s="102"/>
      <c r="S48" s="102"/>
      <c r="T48" s="102"/>
      <c r="U48" s="70"/>
      <c r="V48" s="70"/>
      <c r="W48" s="102"/>
      <c r="X48" s="102"/>
      <c r="Y48" s="102"/>
      <c r="Z48" s="102"/>
      <c r="AA48" s="102"/>
      <c r="AB48" s="102"/>
      <c r="AC48" s="103"/>
      <c r="AD48" s="103"/>
      <c r="AE48" s="102">
        <v>10000</v>
      </c>
      <c r="AF48" s="102"/>
      <c r="AG48" s="102"/>
      <c r="AH48" s="102"/>
      <c r="AI48" s="102"/>
      <c r="AJ48" s="102"/>
      <c r="AK48" s="102"/>
      <c r="AL48" s="188"/>
    </row>
    <row r="49" spans="1:38" s="96" customFormat="1" ht="10.5" customHeight="1">
      <c r="A49" s="264"/>
      <c r="B49" s="104" t="s">
        <v>101</v>
      </c>
      <c r="C49" s="104">
        <v>5331</v>
      </c>
      <c r="D49" s="98">
        <f t="shared" si="0"/>
        <v>775000</v>
      </c>
      <c r="E49" s="70"/>
      <c r="F49" s="70"/>
      <c r="G49" s="70"/>
      <c r="H49" s="70"/>
      <c r="I49" s="70"/>
      <c r="J49" s="70"/>
      <c r="K49" s="70">
        <v>770000</v>
      </c>
      <c r="L49" s="70"/>
      <c r="M49" s="70"/>
      <c r="N49" s="102"/>
      <c r="O49" s="102"/>
      <c r="P49" s="102"/>
      <c r="Q49" s="102"/>
      <c r="R49" s="102"/>
      <c r="S49" s="102"/>
      <c r="T49" s="102"/>
      <c r="U49" s="70"/>
      <c r="V49" s="70"/>
      <c r="W49" s="102"/>
      <c r="X49" s="102"/>
      <c r="Y49" s="102"/>
      <c r="Z49" s="102"/>
      <c r="AA49" s="102"/>
      <c r="AB49" s="102"/>
      <c r="AC49" s="103"/>
      <c r="AD49" s="103"/>
      <c r="AE49" s="102">
        <v>5000</v>
      </c>
      <c r="AF49" s="102"/>
      <c r="AG49" s="102"/>
      <c r="AH49" s="102"/>
      <c r="AI49" s="102"/>
      <c r="AJ49" s="102"/>
      <c r="AK49" s="102"/>
      <c r="AL49" s="188"/>
    </row>
    <row r="50" spans="1:38" s="96" customFormat="1" ht="10.5" customHeight="1">
      <c r="A50" s="264"/>
      <c r="B50" s="104" t="s">
        <v>154</v>
      </c>
      <c r="C50" s="104">
        <v>5342</v>
      </c>
      <c r="D50" s="98">
        <f t="shared" si="0"/>
        <v>60000</v>
      </c>
      <c r="E50" s="70"/>
      <c r="F50" s="70"/>
      <c r="G50" s="70"/>
      <c r="H50" s="70"/>
      <c r="I50" s="70"/>
      <c r="J50" s="70"/>
      <c r="K50" s="70"/>
      <c r="L50" s="70"/>
      <c r="M50" s="70"/>
      <c r="N50" s="102"/>
      <c r="O50" s="102"/>
      <c r="P50" s="102"/>
      <c r="Q50" s="102"/>
      <c r="R50" s="102"/>
      <c r="S50" s="102"/>
      <c r="T50" s="102"/>
      <c r="U50" s="70"/>
      <c r="V50" s="70"/>
      <c r="W50" s="102"/>
      <c r="X50" s="102"/>
      <c r="Y50" s="102"/>
      <c r="Z50" s="102"/>
      <c r="AA50" s="102"/>
      <c r="AB50" s="102"/>
      <c r="AC50" s="103"/>
      <c r="AD50" s="103"/>
      <c r="AE50" s="102"/>
      <c r="AF50" s="102"/>
      <c r="AG50" s="102">
        <v>60000</v>
      </c>
      <c r="AH50" s="102"/>
      <c r="AI50" s="102"/>
      <c r="AJ50" s="102"/>
      <c r="AK50" s="102"/>
      <c r="AL50" s="188"/>
    </row>
    <row r="51" spans="1:38" s="96" customFormat="1" ht="10.5" customHeight="1">
      <c r="A51" s="264"/>
      <c r="B51" s="104" t="s">
        <v>102</v>
      </c>
      <c r="C51" s="104">
        <v>5361</v>
      </c>
      <c r="D51" s="98">
        <f t="shared" si="0"/>
        <v>0</v>
      </c>
      <c r="E51" s="70"/>
      <c r="F51" s="70"/>
      <c r="G51" s="70"/>
      <c r="H51" s="70"/>
      <c r="I51" s="70"/>
      <c r="J51" s="70"/>
      <c r="K51" s="70"/>
      <c r="L51" s="70"/>
      <c r="M51" s="70"/>
      <c r="N51" s="102"/>
      <c r="O51" s="102"/>
      <c r="P51" s="102"/>
      <c r="Q51" s="102"/>
      <c r="R51" s="102"/>
      <c r="S51" s="102"/>
      <c r="T51" s="102"/>
      <c r="U51" s="70"/>
      <c r="V51" s="70"/>
      <c r="W51" s="102"/>
      <c r="X51" s="102"/>
      <c r="Y51" s="102"/>
      <c r="Z51" s="102"/>
      <c r="AA51" s="102"/>
      <c r="AB51" s="102"/>
      <c r="AC51" s="103"/>
      <c r="AD51" s="103"/>
      <c r="AE51" s="102"/>
      <c r="AF51" s="102"/>
      <c r="AG51" s="102"/>
      <c r="AH51" s="102"/>
      <c r="AI51" s="102"/>
      <c r="AJ51" s="102"/>
      <c r="AK51" s="102"/>
      <c r="AL51" s="188"/>
    </row>
    <row r="52" spans="1:38" s="96" customFormat="1" ht="10.5" customHeight="1">
      <c r="A52" s="264"/>
      <c r="B52" s="104" t="s">
        <v>103</v>
      </c>
      <c r="C52" s="104">
        <v>5362</v>
      </c>
      <c r="D52" s="98">
        <f>SUM(E52:AH52)</f>
        <v>208700</v>
      </c>
      <c r="E52" s="70"/>
      <c r="F52" s="70"/>
      <c r="G52" s="70"/>
      <c r="H52" s="70"/>
      <c r="I52" s="105">
        <v>126200</v>
      </c>
      <c r="J52" s="70"/>
      <c r="K52" s="70"/>
      <c r="L52" s="70"/>
      <c r="M52" s="70"/>
      <c r="N52" s="102"/>
      <c r="O52" s="102"/>
      <c r="P52" s="102"/>
      <c r="Q52" s="102"/>
      <c r="R52" s="102"/>
      <c r="S52" s="102"/>
      <c r="T52" s="102"/>
      <c r="U52" s="70"/>
      <c r="V52" s="70"/>
      <c r="W52" s="102"/>
      <c r="X52" s="102">
        <v>2500</v>
      </c>
      <c r="Y52" s="102"/>
      <c r="Z52" s="102"/>
      <c r="AA52" s="102"/>
      <c r="AB52" s="102"/>
      <c r="AC52" s="103"/>
      <c r="AD52" s="103"/>
      <c r="AE52" s="102">
        <v>20000</v>
      </c>
      <c r="AF52" s="102"/>
      <c r="AG52" s="102"/>
      <c r="AH52" s="102">
        <v>60000</v>
      </c>
      <c r="AI52" s="102"/>
      <c r="AJ52" s="102"/>
      <c r="AK52" s="102"/>
      <c r="AL52" s="188"/>
    </row>
    <row r="53" spans="1:38" s="96" customFormat="1" ht="10.5" customHeight="1">
      <c r="A53" s="264"/>
      <c r="B53" s="106" t="s">
        <v>197</v>
      </c>
      <c r="C53" s="106">
        <v>5363</v>
      </c>
      <c r="D53" s="98">
        <f>SUM(E53:AH53)</f>
        <v>0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  <c r="AD53" s="108"/>
      <c r="AE53" s="109"/>
      <c r="AF53" s="102"/>
      <c r="AG53" s="102"/>
      <c r="AH53" s="102"/>
      <c r="AI53" s="102"/>
      <c r="AJ53" s="102"/>
      <c r="AK53" s="102"/>
      <c r="AL53" s="188"/>
    </row>
    <row r="54" spans="1:38" s="96" customFormat="1" ht="10.5" customHeight="1">
      <c r="A54" s="264"/>
      <c r="B54" s="106" t="s">
        <v>208</v>
      </c>
      <c r="C54" s="106">
        <v>5492</v>
      </c>
      <c r="D54" s="98">
        <f>SUM(E54:AH54)</f>
        <v>5000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8"/>
      <c r="AE54" s="109">
        <v>5000</v>
      </c>
      <c r="AF54" s="102"/>
      <c r="AG54" s="102"/>
      <c r="AH54" s="102"/>
      <c r="AI54" s="102"/>
      <c r="AJ54" s="102"/>
      <c r="AK54" s="102"/>
      <c r="AL54" s="188"/>
    </row>
    <row r="55" spans="1:38" s="114" customFormat="1" ht="15" customHeight="1" thickBot="1">
      <c r="A55" s="265"/>
      <c r="B55" s="110" t="s">
        <v>104</v>
      </c>
      <c r="C55" s="111" t="s">
        <v>106</v>
      </c>
      <c r="D55" s="112">
        <f>SUM(E55:AL55)</f>
        <v>7866540</v>
      </c>
      <c r="E55" s="113">
        <f aca="true" t="shared" si="1" ref="E55:AB55">SUM(E3:E54)</f>
        <v>614500</v>
      </c>
      <c r="F55" s="113">
        <f t="shared" si="1"/>
        <v>8850</v>
      </c>
      <c r="G55" s="131">
        <f t="shared" si="1"/>
        <v>204000</v>
      </c>
      <c r="H55" s="113">
        <f t="shared" si="1"/>
        <v>30000</v>
      </c>
      <c r="I55" s="113">
        <f t="shared" si="1"/>
        <v>417500</v>
      </c>
      <c r="J55" s="113">
        <f t="shared" si="1"/>
        <v>10000</v>
      </c>
      <c r="K55" s="113">
        <f t="shared" si="1"/>
        <v>1200000</v>
      </c>
      <c r="L55" s="113">
        <f t="shared" si="1"/>
        <v>20000</v>
      </c>
      <c r="M55" s="113">
        <f t="shared" si="1"/>
        <v>106400</v>
      </c>
      <c r="N55" s="113">
        <f t="shared" si="1"/>
        <v>10000</v>
      </c>
      <c r="O55" s="113">
        <f t="shared" si="1"/>
        <v>20000</v>
      </c>
      <c r="P55" s="113">
        <f t="shared" si="1"/>
        <v>0</v>
      </c>
      <c r="Q55" s="113">
        <f t="shared" si="1"/>
        <v>37000</v>
      </c>
      <c r="R55" s="113">
        <f t="shared" si="1"/>
        <v>175500</v>
      </c>
      <c r="S55" s="113">
        <f t="shared" si="1"/>
        <v>5000</v>
      </c>
      <c r="T55" s="113">
        <f t="shared" si="1"/>
        <v>38000</v>
      </c>
      <c r="U55" s="113">
        <f t="shared" si="1"/>
        <v>454590</v>
      </c>
      <c r="V55" s="113">
        <f t="shared" si="1"/>
        <v>132000</v>
      </c>
      <c r="W55" s="113">
        <f t="shared" si="1"/>
        <v>5000</v>
      </c>
      <c r="X55" s="113">
        <f t="shared" si="1"/>
        <v>962500</v>
      </c>
      <c r="Y55" s="113">
        <f t="shared" si="1"/>
        <v>556200</v>
      </c>
      <c r="Z55" s="113">
        <f t="shared" si="1"/>
        <v>135000</v>
      </c>
      <c r="AA55" s="113">
        <f t="shared" si="1"/>
        <v>155000</v>
      </c>
      <c r="AB55" s="113">
        <f t="shared" si="1"/>
        <v>44300</v>
      </c>
      <c r="AC55" s="113"/>
      <c r="AD55" s="113">
        <f aca="true" t="shared" si="2" ref="AD55:AL55">SUM(AD3:AD54)</f>
        <v>754700</v>
      </c>
      <c r="AE55" s="113">
        <f>SUM(AE3:AE54)</f>
        <v>1580500</v>
      </c>
      <c r="AF55" s="151">
        <f t="shared" si="2"/>
        <v>30000</v>
      </c>
      <c r="AG55" s="151">
        <f t="shared" si="2"/>
        <v>60000</v>
      </c>
      <c r="AH55" s="151">
        <f t="shared" si="2"/>
        <v>60000</v>
      </c>
      <c r="AI55" s="151">
        <f t="shared" si="2"/>
        <v>40000</v>
      </c>
      <c r="AJ55" s="151">
        <f t="shared" si="2"/>
        <v>0</v>
      </c>
      <c r="AK55" s="151">
        <f t="shared" si="2"/>
        <v>0</v>
      </c>
      <c r="AL55" s="152">
        <f t="shared" si="2"/>
        <v>0</v>
      </c>
    </row>
    <row r="56" spans="1:38" s="96" customFormat="1" ht="10.5" customHeight="1">
      <c r="A56" s="266" t="s">
        <v>116</v>
      </c>
      <c r="B56" s="115" t="s">
        <v>90</v>
      </c>
      <c r="C56" s="115">
        <v>6111</v>
      </c>
      <c r="D56" s="116">
        <f aca="true" t="shared" si="3" ref="D56:D66">SUM(E56:AH56)</f>
        <v>0</v>
      </c>
      <c r="E56" s="117"/>
      <c r="F56" s="117"/>
      <c r="G56" s="130"/>
      <c r="H56" s="117"/>
      <c r="I56" s="117"/>
      <c r="J56" s="117"/>
      <c r="K56" s="117"/>
      <c r="L56" s="117"/>
      <c r="M56" s="117"/>
      <c r="N56" s="118"/>
      <c r="O56" s="118"/>
      <c r="P56" s="118"/>
      <c r="Q56" s="118"/>
      <c r="R56" s="118"/>
      <c r="S56" s="118"/>
      <c r="T56" s="118"/>
      <c r="U56" s="117"/>
      <c r="V56" s="117"/>
      <c r="W56" s="118"/>
      <c r="X56" s="118"/>
      <c r="Y56" s="118"/>
      <c r="Z56" s="118"/>
      <c r="AA56" s="118"/>
      <c r="AB56" s="118"/>
      <c r="AC56" s="119"/>
      <c r="AD56" s="119"/>
      <c r="AE56" s="118"/>
      <c r="AF56" s="118"/>
      <c r="AG56" s="118"/>
      <c r="AH56" s="155"/>
      <c r="AI56" s="155"/>
      <c r="AJ56" s="155"/>
      <c r="AK56" s="155"/>
      <c r="AL56" s="156"/>
    </row>
    <row r="57" spans="1:38" s="96" customFormat="1" ht="10.5" customHeight="1">
      <c r="A57" s="267"/>
      <c r="B57" s="104" t="s">
        <v>145</v>
      </c>
      <c r="C57" s="104">
        <v>6121</v>
      </c>
      <c r="D57" s="98">
        <f t="shared" si="3"/>
        <v>0</v>
      </c>
      <c r="E57" s="70"/>
      <c r="F57" s="70"/>
      <c r="G57" s="70"/>
      <c r="H57" s="70"/>
      <c r="I57" s="70"/>
      <c r="J57" s="70"/>
      <c r="K57" s="70"/>
      <c r="L57" s="70"/>
      <c r="M57" s="70"/>
      <c r="N57" s="102"/>
      <c r="O57" s="102"/>
      <c r="P57" s="102"/>
      <c r="Q57" s="102"/>
      <c r="R57" s="102"/>
      <c r="S57" s="102"/>
      <c r="T57" s="102"/>
      <c r="U57" s="70"/>
      <c r="V57" s="70"/>
      <c r="W57" s="102"/>
      <c r="X57" s="102"/>
      <c r="Y57" s="102"/>
      <c r="Z57" s="102"/>
      <c r="AA57" s="102"/>
      <c r="AB57" s="102"/>
      <c r="AC57" s="103"/>
      <c r="AD57" s="103"/>
      <c r="AE57" s="102"/>
      <c r="AF57" s="102"/>
      <c r="AG57" s="102"/>
      <c r="AH57" s="149"/>
      <c r="AI57" s="149"/>
      <c r="AJ57" s="149"/>
      <c r="AK57" s="149"/>
      <c r="AL57" s="150"/>
    </row>
    <row r="58" spans="1:38" s="96" customFormat="1" ht="10.5" customHeight="1">
      <c r="A58" s="267"/>
      <c r="B58" s="104" t="s">
        <v>107</v>
      </c>
      <c r="C58" s="104">
        <v>6122</v>
      </c>
      <c r="D58" s="98">
        <f t="shared" si="3"/>
        <v>0</v>
      </c>
      <c r="E58" s="70"/>
      <c r="F58" s="70"/>
      <c r="G58" s="70"/>
      <c r="H58" s="70"/>
      <c r="I58" s="70"/>
      <c r="J58" s="70"/>
      <c r="K58" s="70"/>
      <c r="L58" s="70"/>
      <c r="M58" s="70"/>
      <c r="N58" s="102"/>
      <c r="O58" s="102"/>
      <c r="P58" s="102"/>
      <c r="Q58" s="102"/>
      <c r="R58" s="102"/>
      <c r="S58" s="102"/>
      <c r="T58" s="102"/>
      <c r="U58" s="70"/>
      <c r="V58" s="70"/>
      <c r="W58" s="102"/>
      <c r="X58" s="102"/>
      <c r="Y58" s="102"/>
      <c r="Z58" s="102"/>
      <c r="AA58" s="102"/>
      <c r="AB58" s="102"/>
      <c r="AC58" s="103"/>
      <c r="AD58" s="103"/>
      <c r="AE58" s="102"/>
      <c r="AF58" s="102"/>
      <c r="AG58" s="102"/>
      <c r="AH58" s="149"/>
      <c r="AI58" s="149"/>
      <c r="AJ58" s="149"/>
      <c r="AK58" s="149"/>
      <c r="AL58" s="150"/>
    </row>
    <row r="59" spans="1:38" s="96" customFormat="1" ht="10.5" customHeight="1">
      <c r="A59" s="267"/>
      <c r="B59" s="104" t="s">
        <v>108</v>
      </c>
      <c r="C59" s="104">
        <v>6123</v>
      </c>
      <c r="D59" s="98">
        <f t="shared" si="3"/>
        <v>0</v>
      </c>
      <c r="E59" s="70"/>
      <c r="F59" s="70"/>
      <c r="G59" s="70"/>
      <c r="H59" s="70"/>
      <c r="I59" s="70"/>
      <c r="J59" s="70"/>
      <c r="K59" s="70"/>
      <c r="L59" s="70"/>
      <c r="M59" s="70"/>
      <c r="N59" s="102"/>
      <c r="O59" s="102"/>
      <c r="P59" s="102"/>
      <c r="Q59" s="102"/>
      <c r="R59" s="102"/>
      <c r="S59" s="102"/>
      <c r="T59" s="102"/>
      <c r="U59" s="70"/>
      <c r="V59" s="70"/>
      <c r="W59" s="102"/>
      <c r="X59" s="102"/>
      <c r="Y59" s="102"/>
      <c r="Z59" s="102"/>
      <c r="AA59" s="102"/>
      <c r="AB59" s="102"/>
      <c r="AC59" s="103"/>
      <c r="AD59" s="103"/>
      <c r="AE59" s="146"/>
      <c r="AF59" s="102"/>
      <c r="AG59" s="102"/>
      <c r="AH59" s="149"/>
      <c r="AI59" s="149"/>
      <c r="AJ59" s="149"/>
      <c r="AK59" s="149"/>
      <c r="AL59" s="150"/>
    </row>
    <row r="60" spans="1:38" s="96" customFormat="1" ht="10.5" customHeight="1">
      <c r="A60" s="267"/>
      <c r="B60" s="104" t="s">
        <v>109</v>
      </c>
      <c r="C60" s="104">
        <v>6125</v>
      </c>
      <c r="D60" s="98">
        <f t="shared" si="3"/>
        <v>0</v>
      </c>
      <c r="E60" s="70"/>
      <c r="F60" s="70"/>
      <c r="G60" s="70"/>
      <c r="H60" s="70"/>
      <c r="I60" s="70"/>
      <c r="J60" s="70"/>
      <c r="K60" s="70"/>
      <c r="L60" s="70"/>
      <c r="M60" s="70"/>
      <c r="N60" s="102"/>
      <c r="O60" s="102"/>
      <c r="P60" s="102"/>
      <c r="Q60" s="102"/>
      <c r="R60" s="102"/>
      <c r="S60" s="102"/>
      <c r="T60" s="102"/>
      <c r="U60" s="70"/>
      <c r="V60" s="70"/>
      <c r="W60" s="102"/>
      <c r="X60" s="102"/>
      <c r="Y60" s="102"/>
      <c r="Z60" s="102"/>
      <c r="AA60" s="102"/>
      <c r="AB60" s="102"/>
      <c r="AC60" s="103"/>
      <c r="AD60" s="103"/>
      <c r="AE60" s="102"/>
      <c r="AF60" s="102"/>
      <c r="AG60" s="102"/>
      <c r="AH60" s="149"/>
      <c r="AI60" s="149"/>
      <c r="AJ60" s="149"/>
      <c r="AK60" s="149"/>
      <c r="AL60" s="150"/>
    </row>
    <row r="61" spans="1:38" s="96" customFormat="1" ht="10.5" customHeight="1">
      <c r="A61" s="267"/>
      <c r="B61" s="104" t="s">
        <v>110</v>
      </c>
      <c r="C61" s="104">
        <v>6119</v>
      </c>
      <c r="D61" s="98">
        <f t="shared" si="3"/>
        <v>0</v>
      </c>
      <c r="E61" s="70"/>
      <c r="F61" s="70"/>
      <c r="G61" s="70"/>
      <c r="H61" s="70"/>
      <c r="I61" s="70"/>
      <c r="J61" s="70"/>
      <c r="K61" s="70"/>
      <c r="L61" s="70"/>
      <c r="M61" s="70"/>
      <c r="N61" s="102"/>
      <c r="O61" s="102"/>
      <c r="P61" s="102"/>
      <c r="Q61" s="102"/>
      <c r="R61" s="102"/>
      <c r="S61" s="102"/>
      <c r="T61" s="102"/>
      <c r="U61" s="70"/>
      <c r="V61" s="70"/>
      <c r="W61" s="102"/>
      <c r="X61" s="102"/>
      <c r="Y61" s="102"/>
      <c r="Z61" s="102"/>
      <c r="AA61" s="102"/>
      <c r="AB61" s="102"/>
      <c r="AC61" s="103"/>
      <c r="AD61" s="103"/>
      <c r="AE61" s="102"/>
      <c r="AF61" s="102"/>
      <c r="AG61" s="102"/>
      <c r="AH61" s="149"/>
      <c r="AI61" s="149"/>
      <c r="AJ61" s="149"/>
      <c r="AK61" s="149"/>
      <c r="AL61" s="150"/>
    </row>
    <row r="62" spans="1:38" s="96" customFormat="1" ht="10.5" customHeight="1">
      <c r="A62" s="267"/>
      <c r="B62" s="104" t="s">
        <v>111</v>
      </c>
      <c r="C62" s="104">
        <v>6130</v>
      </c>
      <c r="D62" s="98">
        <f t="shared" si="3"/>
        <v>5000</v>
      </c>
      <c r="E62" s="70"/>
      <c r="F62" s="70"/>
      <c r="G62" s="70"/>
      <c r="H62" s="70"/>
      <c r="I62" s="70"/>
      <c r="J62" s="70"/>
      <c r="K62" s="70"/>
      <c r="L62" s="70"/>
      <c r="M62" s="70"/>
      <c r="N62" s="102"/>
      <c r="O62" s="102"/>
      <c r="P62" s="102"/>
      <c r="Q62" s="102"/>
      <c r="R62" s="146"/>
      <c r="S62" s="102"/>
      <c r="T62" s="102"/>
      <c r="U62" s="70"/>
      <c r="V62" s="70"/>
      <c r="W62" s="102"/>
      <c r="X62" s="102"/>
      <c r="Y62" s="102"/>
      <c r="Z62" s="102"/>
      <c r="AA62" s="102"/>
      <c r="AB62" s="102"/>
      <c r="AC62" s="103"/>
      <c r="AD62" s="103"/>
      <c r="AE62" s="102">
        <v>5000</v>
      </c>
      <c r="AF62" s="102"/>
      <c r="AG62" s="102"/>
      <c r="AH62" s="149"/>
      <c r="AI62" s="149"/>
      <c r="AJ62" s="149"/>
      <c r="AK62" s="149"/>
      <c r="AL62" s="150"/>
    </row>
    <row r="63" spans="1:38" s="96" customFormat="1" ht="10.5" customHeight="1">
      <c r="A63" s="267"/>
      <c r="B63" s="104" t="s">
        <v>112</v>
      </c>
      <c r="C63" s="104">
        <v>6351</v>
      </c>
      <c r="D63" s="98">
        <f t="shared" si="3"/>
        <v>0</v>
      </c>
      <c r="E63" s="70"/>
      <c r="F63" s="70"/>
      <c r="G63" s="70"/>
      <c r="H63" s="70"/>
      <c r="I63" s="70"/>
      <c r="J63" s="70"/>
      <c r="K63" s="70"/>
      <c r="L63" s="70"/>
      <c r="M63" s="70"/>
      <c r="N63" s="102"/>
      <c r="O63" s="102"/>
      <c r="P63" s="102"/>
      <c r="Q63" s="102"/>
      <c r="R63" s="102"/>
      <c r="S63" s="102"/>
      <c r="T63" s="102"/>
      <c r="U63" s="70"/>
      <c r="V63" s="70"/>
      <c r="W63" s="102"/>
      <c r="X63" s="102"/>
      <c r="Y63" s="102"/>
      <c r="Z63" s="102"/>
      <c r="AA63" s="102"/>
      <c r="AB63" s="102"/>
      <c r="AC63" s="103"/>
      <c r="AD63" s="103"/>
      <c r="AE63" s="102"/>
      <c r="AF63" s="102"/>
      <c r="AG63" s="102"/>
      <c r="AH63" s="149"/>
      <c r="AI63" s="149"/>
      <c r="AJ63" s="149"/>
      <c r="AK63" s="149"/>
      <c r="AL63" s="150"/>
    </row>
    <row r="64" spans="1:38" s="96" customFormat="1" ht="10.5" customHeight="1">
      <c r="A64" s="267"/>
      <c r="B64" s="104" t="s">
        <v>179</v>
      </c>
      <c r="C64" s="104">
        <v>6419</v>
      </c>
      <c r="D64" s="98">
        <f t="shared" si="3"/>
        <v>0</v>
      </c>
      <c r="E64" s="70"/>
      <c r="F64" s="70"/>
      <c r="G64" s="70"/>
      <c r="H64" s="70"/>
      <c r="I64" s="70"/>
      <c r="J64" s="70"/>
      <c r="K64" s="70"/>
      <c r="L64" s="70"/>
      <c r="M64" s="70"/>
      <c r="N64" s="102"/>
      <c r="O64" s="102"/>
      <c r="P64" s="102"/>
      <c r="Q64" s="102"/>
      <c r="R64" s="102"/>
      <c r="S64" s="102"/>
      <c r="T64" s="102"/>
      <c r="U64" s="70"/>
      <c r="V64" s="70"/>
      <c r="W64" s="102"/>
      <c r="X64" s="102"/>
      <c r="Y64" s="102"/>
      <c r="Z64" s="102"/>
      <c r="AA64" s="102"/>
      <c r="AB64" s="102"/>
      <c r="AC64" s="103"/>
      <c r="AD64" s="103"/>
      <c r="AE64" s="102"/>
      <c r="AF64" s="102"/>
      <c r="AG64" s="102"/>
      <c r="AH64" s="149"/>
      <c r="AI64" s="149"/>
      <c r="AJ64" s="149"/>
      <c r="AK64" s="149"/>
      <c r="AL64" s="150"/>
    </row>
    <row r="65" spans="1:38" s="96" customFormat="1" ht="10.5" customHeight="1">
      <c r="A65" s="267"/>
      <c r="B65" s="104"/>
      <c r="C65" s="104"/>
      <c r="D65" s="98">
        <f t="shared" si="3"/>
        <v>0</v>
      </c>
      <c r="E65" s="70"/>
      <c r="F65" s="70"/>
      <c r="G65" s="70"/>
      <c r="H65" s="70"/>
      <c r="I65" s="70"/>
      <c r="J65" s="70"/>
      <c r="K65" s="70"/>
      <c r="L65" s="70"/>
      <c r="M65" s="70"/>
      <c r="N65" s="102"/>
      <c r="O65" s="102"/>
      <c r="P65" s="102"/>
      <c r="Q65" s="102"/>
      <c r="R65" s="102"/>
      <c r="S65" s="102"/>
      <c r="T65" s="102"/>
      <c r="U65" s="70"/>
      <c r="V65" s="70"/>
      <c r="W65" s="102"/>
      <c r="X65" s="102"/>
      <c r="Y65" s="102"/>
      <c r="Z65" s="102"/>
      <c r="AA65" s="102"/>
      <c r="AB65" s="102"/>
      <c r="AC65" s="103"/>
      <c r="AD65" s="103"/>
      <c r="AE65" s="102"/>
      <c r="AF65" s="102"/>
      <c r="AG65" s="102"/>
      <c r="AH65" s="149"/>
      <c r="AI65" s="149"/>
      <c r="AJ65" s="149"/>
      <c r="AK65" s="149"/>
      <c r="AL65" s="150"/>
    </row>
    <row r="66" spans="1:38" s="96" customFormat="1" ht="15" customHeight="1" thickBot="1">
      <c r="A66" s="268"/>
      <c r="B66" s="110" t="s">
        <v>115</v>
      </c>
      <c r="C66" s="111" t="s">
        <v>113</v>
      </c>
      <c r="D66" s="120">
        <f t="shared" si="3"/>
        <v>5000</v>
      </c>
      <c r="E66" s="189">
        <f>SUM(E56:E65)</f>
        <v>0</v>
      </c>
      <c r="F66" s="189">
        <f aca="true" t="shared" si="4" ref="F66:AI66">SUM(F56:F65)</f>
        <v>0</v>
      </c>
      <c r="G66" s="189">
        <f t="shared" si="4"/>
        <v>0</v>
      </c>
      <c r="H66" s="189">
        <f t="shared" si="4"/>
        <v>0</v>
      </c>
      <c r="I66" s="189">
        <f t="shared" si="4"/>
        <v>0</v>
      </c>
      <c r="J66" s="189">
        <f t="shared" si="4"/>
        <v>0</v>
      </c>
      <c r="K66" s="189">
        <f t="shared" si="4"/>
        <v>0</v>
      </c>
      <c r="L66" s="189">
        <f t="shared" si="4"/>
        <v>0</v>
      </c>
      <c r="M66" s="189">
        <f t="shared" si="4"/>
        <v>0</v>
      </c>
      <c r="N66" s="189">
        <f t="shared" si="4"/>
        <v>0</v>
      </c>
      <c r="O66" s="189">
        <f t="shared" si="4"/>
        <v>0</v>
      </c>
      <c r="P66" s="189">
        <f t="shared" si="4"/>
        <v>0</v>
      </c>
      <c r="Q66" s="189">
        <f t="shared" si="4"/>
        <v>0</v>
      </c>
      <c r="R66" s="189">
        <f t="shared" si="4"/>
        <v>0</v>
      </c>
      <c r="S66" s="189">
        <f t="shared" si="4"/>
        <v>0</v>
      </c>
      <c r="T66" s="189">
        <f t="shared" si="4"/>
        <v>0</v>
      </c>
      <c r="U66" s="189">
        <f t="shared" si="4"/>
        <v>0</v>
      </c>
      <c r="V66" s="189">
        <f t="shared" si="4"/>
        <v>0</v>
      </c>
      <c r="W66" s="189">
        <f t="shared" si="4"/>
        <v>0</v>
      </c>
      <c r="X66" s="189">
        <f t="shared" si="4"/>
        <v>0</v>
      </c>
      <c r="Y66" s="189">
        <f t="shared" si="4"/>
        <v>0</v>
      </c>
      <c r="Z66" s="189">
        <f t="shared" si="4"/>
        <v>0</v>
      </c>
      <c r="AA66" s="189">
        <f t="shared" si="4"/>
        <v>0</v>
      </c>
      <c r="AB66" s="189">
        <f t="shared" si="4"/>
        <v>0</v>
      </c>
      <c r="AC66" s="189"/>
      <c r="AD66" s="189">
        <f t="shared" si="4"/>
        <v>0</v>
      </c>
      <c r="AE66" s="189">
        <f t="shared" si="4"/>
        <v>5000</v>
      </c>
      <c r="AF66" s="190">
        <f t="shared" si="4"/>
        <v>0</v>
      </c>
      <c r="AG66" s="190">
        <f t="shared" si="4"/>
        <v>0</v>
      </c>
      <c r="AH66" s="190">
        <f t="shared" si="4"/>
        <v>0</v>
      </c>
      <c r="AI66" s="190">
        <f t="shared" si="4"/>
        <v>0</v>
      </c>
      <c r="AJ66" s="190">
        <f>SUM(AJ56:AJ65)</f>
        <v>0</v>
      </c>
      <c r="AK66" s="190">
        <f>SUM(AK56:AK65)</f>
        <v>0</v>
      </c>
      <c r="AL66" s="191">
        <f>SUM(AL56:AL65)</f>
        <v>0</v>
      </c>
    </row>
    <row r="67" spans="1:38" ht="21.75" customHeight="1" thickBot="1">
      <c r="A67" s="121"/>
      <c r="B67" s="122" t="s">
        <v>114</v>
      </c>
      <c r="C67" s="259">
        <f>SUM(E67:AL67)</f>
        <v>7871540</v>
      </c>
      <c r="D67" s="260"/>
      <c r="E67" s="123">
        <f aca="true" t="shared" si="5" ref="E67:AG67">E55+E66</f>
        <v>614500</v>
      </c>
      <c r="F67" s="123">
        <f t="shared" si="5"/>
        <v>8850</v>
      </c>
      <c r="G67" s="123">
        <f t="shared" si="5"/>
        <v>204000</v>
      </c>
      <c r="H67" s="123">
        <f t="shared" si="5"/>
        <v>30000</v>
      </c>
      <c r="I67" s="123">
        <f t="shared" si="5"/>
        <v>417500</v>
      </c>
      <c r="J67" s="123">
        <f t="shared" si="5"/>
        <v>10000</v>
      </c>
      <c r="K67" s="123">
        <f t="shared" si="5"/>
        <v>1200000</v>
      </c>
      <c r="L67" s="123">
        <f t="shared" si="5"/>
        <v>20000</v>
      </c>
      <c r="M67" s="123">
        <f t="shared" si="5"/>
        <v>106400</v>
      </c>
      <c r="N67" s="123">
        <f t="shared" si="5"/>
        <v>10000</v>
      </c>
      <c r="O67" s="123">
        <f t="shared" si="5"/>
        <v>20000</v>
      </c>
      <c r="P67" s="123">
        <f t="shared" si="5"/>
        <v>0</v>
      </c>
      <c r="Q67" s="123">
        <f t="shared" si="5"/>
        <v>37000</v>
      </c>
      <c r="R67" s="123">
        <f t="shared" si="5"/>
        <v>175500</v>
      </c>
      <c r="S67" s="123">
        <f t="shared" si="5"/>
        <v>5000</v>
      </c>
      <c r="T67" s="123">
        <f t="shared" si="5"/>
        <v>38000</v>
      </c>
      <c r="U67" s="123">
        <f t="shared" si="5"/>
        <v>454590</v>
      </c>
      <c r="V67" s="123">
        <f t="shared" si="5"/>
        <v>132000</v>
      </c>
      <c r="W67" s="123">
        <f t="shared" si="5"/>
        <v>5000</v>
      </c>
      <c r="X67" s="123">
        <f t="shared" si="5"/>
        <v>962500</v>
      </c>
      <c r="Y67" s="123">
        <f t="shared" si="5"/>
        <v>556200</v>
      </c>
      <c r="Z67" s="123">
        <f t="shared" si="5"/>
        <v>135000</v>
      </c>
      <c r="AA67" s="123">
        <f t="shared" si="5"/>
        <v>155000</v>
      </c>
      <c r="AB67" s="123">
        <f t="shared" si="5"/>
        <v>44300</v>
      </c>
      <c r="AC67" s="124"/>
      <c r="AD67" s="124">
        <f t="shared" si="5"/>
        <v>754700</v>
      </c>
      <c r="AE67" s="125">
        <f t="shared" si="5"/>
        <v>1585500</v>
      </c>
      <c r="AF67" s="153">
        <f>AF55+AF66</f>
        <v>30000</v>
      </c>
      <c r="AG67" s="153">
        <f t="shared" si="5"/>
        <v>60000</v>
      </c>
      <c r="AH67" s="153">
        <f>AH55+AH66</f>
        <v>60000</v>
      </c>
      <c r="AI67" s="153">
        <f>AI55+AI66</f>
        <v>40000</v>
      </c>
      <c r="AJ67" s="153">
        <f>AJ55+AJ66</f>
        <v>0</v>
      </c>
      <c r="AK67" s="153">
        <f>AK55+AK66</f>
        <v>0</v>
      </c>
      <c r="AL67" s="154">
        <f>AL55+AL66</f>
        <v>0</v>
      </c>
    </row>
    <row r="68" spans="1:4" ht="9.75" customHeight="1" thickTop="1">
      <c r="A68" s="127"/>
      <c r="B68" s="127"/>
      <c r="C68" s="127"/>
      <c r="D68" s="127"/>
    </row>
    <row r="69" spans="1:36" ht="9.75" customHeight="1">
      <c r="A69" s="128"/>
      <c r="B69" s="128"/>
      <c r="C69" s="128"/>
      <c r="D69" s="12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6"/>
      <c r="AJ69" s="126"/>
    </row>
    <row r="70" spans="1:36" ht="9.75" customHeight="1">
      <c r="A70" s="128"/>
      <c r="B70" s="128"/>
      <c r="C70" s="128"/>
      <c r="D70" s="12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6"/>
      <c r="AJ70" s="126"/>
    </row>
    <row r="71" spans="2:36" ht="9.75" customHeight="1">
      <c r="B71" s="128"/>
      <c r="C71" s="128"/>
      <c r="D71" s="12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6"/>
      <c r="AJ71" s="126"/>
    </row>
    <row r="72" spans="4:36" ht="9.75" customHeight="1">
      <c r="D72" s="128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</row>
    <row r="73" spans="4:36" ht="9.75" customHeight="1">
      <c r="D73" s="128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</row>
    <row r="74" ht="9.75" customHeight="1">
      <c r="D74" s="128"/>
    </row>
    <row r="75" ht="9.75" customHeight="1">
      <c r="D75" s="128"/>
    </row>
    <row r="76" ht="9.75" customHeight="1">
      <c r="D76" s="128"/>
    </row>
    <row r="77" ht="9.75" customHeight="1">
      <c r="D77" s="128"/>
    </row>
    <row r="78" ht="9.75" customHeight="1">
      <c r="D78" s="128"/>
    </row>
    <row r="79" ht="9.75" customHeight="1">
      <c r="D79" s="128"/>
    </row>
    <row r="80" ht="9.75" customHeight="1">
      <c r="D80" s="128"/>
    </row>
    <row r="81" ht="9.75" customHeight="1">
      <c r="D81" s="128"/>
    </row>
    <row r="82" ht="9.75" customHeight="1">
      <c r="D82" s="128"/>
    </row>
    <row r="83" ht="9.75" customHeight="1">
      <c r="D83" s="128"/>
    </row>
    <row r="84" ht="9.75" customHeight="1">
      <c r="D84" s="128"/>
    </row>
    <row r="85" ht="9.75" customHeight="1">
      <c r="D85" s="128"/>
    </row>
    <row r="86" ht="9.75" customHeight="1">
      <c r="D86" s="128"/>
    </row>
    <row r="87" ht="9.75" customHeight="1">
      <c r="D87" s="128"/>
    </row>
    <row r="88" ht="9.75" customHeight="1">
      <c r="D88" s="128"/>
    </row>
    <row r="89" ht="9.75" customHeight="1">
      <c r="D89" s="128"/>
    </row>
    <row r="90" ht="9.75" customHeight="1">
      <c r="D90" s="128"/>
    </row>
    <row r="91" ht="9.75" customHeight="1">
      <c r="D91" s="128"/>
    </row>
    <row r="92" ht="9.75" customHeight="1">
      <c r="D92" s="128"/>
    </row>
    <row r="93" ht="9.75" customHeight="1">
      <c r="D93" s="128"/>
    </row>
    <row r="94" ht="9.75" customHeight="1">
      <c r="D94" s="128"/>
    </row>
    <row r="95" ht="9.75" customHeight="1">
      <c r="D95" s="128"/>
    </row>
    <row r="96" ht="9.75" customHeight="1">
      <c r="D96" s="128"/>
    </row>
    <row r="97" ht="9.75" customHeight="1">
      <c r="D97" s="128"/>
    </row>
    <row r="98" ht="9.75" customHeight="1">
      <c r="D98" s="128"/>
    </row>
    <row r="99" ht="9.75" customHeight="1">
      <c r="D99" s="128"/>
    </row>
  </sheetData>
  <sheetProtection sheet="1" objects="1" scenarios="1" insertColumns="0" selectLockedCells="1"/>
  <mergeCells count="5">
    <mergeCell ref="C67:D67"/>
    <mergeCell ref="C1:C2"/>
    <mergeCell ref="A3:A55"/>
    <mergeCell ref="A56:A66"/>
    <mergeCell ref="A1:B2"/>
  </mergeCells>
  <printOptions/>
  <pageMargins left="1.062992125984252" right="0.35433070866141736" top="0.6299212598425197" bottom="0.15748031496062992" header="0.15748031496062992" footer="0.15748031496062992"/>
  <pageSetup horizontalDpi="600" verticalDpi="600" orientation="landscape" paperSize="8" r:id="rId1"/>
  <headerFooter alignWithMargins="0">
    <oddHeader>&amp;C&amp;"Arial,Tučné"&amp;14Obec Dešná - rozpočet 2011 /návrh/
&amp;"Arial,tučné kurzíva"&amp;11Výdaje třídy 5 a 6 (běžné a kapitálové výdaje)</oddHeader>
    <oddFooter>&amp;C&amp;A&amp;RStránka &amp;P</oddFooter>
  </headerFooter>
  <colBreaks count="2" manualBreakCount="2">
    <brk id="17" max="66" man="1"/>
    <brk id="3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B43" sqref="B43"/>
    </sheetView>
  </sheetViews>
  <sheetFormatPr defaultColWidth="9.140625" defaultRowHeight="12.75"/>
  <cols>
    <col min="1" max="1" width="2.421875" style="0" customWidth="1"/>
    <col min="2" max="2" width="9.7109375" style="32" customWidth="1"/>
    <col min="3" max="3" width="27.28125" style="0" customWidth="1"/>
    <col min="4" max="6" width="14.7109375" style="0" customWidth="1"/>
  </cols>
  <sheetData>
    <row r="1" ht="13.5" thickBot="1"/>
    <row r="2" spans="2:6" ht="39.75" customHeight="1" thickBot="1" thickTop="1">
      <c r="B2" s="172" t="s">
        <v>163</v>
      </c>
      <c r="C2" s="173" t="s">
        <v>164</v>
      </c>
      <c r="D2" s="171" t="s">
        <v>165</v>
      </c>
      <c r="E2" s="171" t="s">
        <v>171</v>
      </c>
      <c r="F2" s="174" t="s">
        <v>166</v>
      </c>
    </row>
    <row r="3" spans="1:6" ht="12.75">
      <c r="A3" s="157">
        <v>5</v>
      </c>
      <c r="B3" s="161">
        <f>INDEX(Výdaje!$1:$10000,1,A3)</f>
        <v>1031</v>
      </c>
      <c r="C3" s="162" t="str">
        <f>INDEX(Výdaje!$1:$10000,2,A3)</f>
        <v>Les</v>
      </c>
      <c r="D3" s="159">
        <f>INDEX(Výdaje!$1:$10000,67,A3)</f>
        <v>614500</v>
      </c>
      <c r="E3" s="159">
        <f>INDEX(Výdaje!$1:$10000,55,A3)</f>
        <v>614500</v>
      </c>
      <c r="F3" s="160">
        <f>INDEX(Výdaje!$1:$10000,66,A3)</f>
        <v>0</v>
      </c>
    </row>
    <row r="4" spans="1:6" ht="12.75">
      <c r="A4" s="157">
        <f>A3+1</f>
        <v>6</v>
      </c>
      <c r="B4" s="158">
        <f>INDEX(Výdaje!$1:$10000,1,A4)</f>
        <v>1070</v>
      </c>
      <c r="C4" s="20" t="str">
        <f>INDEX(Výdaje!$1:$10000,2,A4)</f>
        <v>Rybníky</v>
      </c>
      <c r="D4" s="159">
        <f>INDEX(Výdaje!$1:$10000,67,A4)</f>
        <v>8850</v>
      </c>
      <c r="E4" s="159">
        <f>INDEX(Výdaje!$1:$10000,55,A4)</f>
        <v>8850</v>
      </c>
      <c r="F4" s="160">
        <f>INDEX(Výdaje!$1:$10000,66,A4)</f>
        <v>0</v>
      </c>
    </row>
    <row r="5" spans="1:6" ht="12.75">
      <c r="A5" s="157">
        <f aca="true" t="shared" si="0" ref="A5:A45">A4+1</f>
        <v>7</v>
      </c>
      <c r="B5" s="158">
        <f>INDEX(Výdaje!$1:$10000,1,A5)</f>
        <v>2121</v>
      </c>
      <c r="C5" s="20" t="str">
        <f>INDEX(Výdaje!$1:$10000,2,A5)</f>
        <v>Staveb- nictví</v>
      </c>
      <c r="D5" s="159">
        <f>INDEX(Výdaje!$1:$10000,67,A5)</f>
        <v>204000</v>
      </c>
      <c r="E5" s="159">
        <f>INDEX(Výdaje!$1:$10000,55,A5)</f>
        <v>204000</v>
      </c>
      <c r="F5" s="160">
        <f>INDEX(Výdaje!$1:$10000,66,A5)</f>
        <v>0</v>
      </c>
    </row>
    <row r="6" spans="1:6" ht="12.75">
      <c r="A6" s="157">
        <f t="shared" si="0"/>
        <v>8</v>
      </c>
      <c r="B6" s="158">
        <f>INDEX(Výdaje!$1:$10000,1,A6)</f>
        <v>2212</v>
      </c>
      <c r="C6" s="20" t="str">
        <f>INDEX(Výdaje!$1:$10000,2,A6)</f>
        <v>Silnice</v>
      </c>
      <c r="D6" s="159">
        <f>INDEX(Výdaje!$1:$10000,67,A6)</f>
        <v>30000</v>
      </c>
      <c r="E6" s="159">
        <f>INDEX(Výdaje!$1:$10000,55,A6)</f>
        <v>30000</v>
      </c>
      <c r="F6" s="160">
        <f>INDEX(Výdaje!$1:$10000,66,A6)</f>
        <v>0</v>
      </c>
    </row>
    <row r="7" spans="1:6" ht="12.75">
      <c r="A7" s="157">
        <f t="shared" si="0"/>
        <v>9</v>
      </c>
      <c r="B7" s="158">
        <f>INDEX(Výdaje!$1:$10000,1,A7)</f>
        <v>2310</v>
      </c>
      <c r="C7" s="20" t="str">
        <f>INDEX(Výdaje!$1:$10000,2,A7)</f>
        <v>Voda</v>
      </c>
      <c r="D7" s="159">
        <f>INDEX(Výdaje!$1:$10000,67,A7)</f>
        <v>417500</v>
      </c>
      <c r="E7" s="159">
        <f>INDEX(Výdaje!$1:$10000,55,A7)</f>
        <v>417500</v>
      </c>
      <c r="F7" s="160">
        <f>INDEX(Výdaje!$1:$10000,66,A7)</f>
        <v>0</v>
      </c>
    </row>
    <row r="8" spans="1:6" ht="12.75">
      <c r="A8" s="157">
        <f t="shared" si="0"/>
        <v>10</v>
      </c>
      <c r="B8" s="158">
        <f>INDEX(Výdaje!$1:$10000,1,A8)</f>
        <v>2321</v>
      </c>
      <c r="C8" s="20" t="str">
        <f>INDEX(Výdaje!$1:$10000,2,A8)</f>
        <v>Kanalizace</v>
      </c>
      <c r="D8" s="159">
        <f>INDEX(Výdaje!$1:$10000,67,A8)</f>
        <v>10000</v>
      </c>
      <c r="E8" s="159">
        <f>INDEX(Výdaje!$1:$10000,55,A8)</f>
        <v>10000</v>
      </c>
      <c r="F8" s="160">
        <f>INDEX(Výdaje!$1:$10000,66,A8)</f>
        <v>0</v>
      </c>
    </row>
    <row r="9" spans="1:6" ht="12.75">
      <c r="A9" s="157">
        <f t="shared" si="0"/>
        <v>11</v>
      </c>
      <c r="B9" s="158">
        <f>INDEX(Výdaje!$1:$10000,1,A9)</f>
        <v>3113</v>
      </c>
      <c r="C9" s="20" t="str">
        <f>INDEX(Výdaje!$1:$10000,2,A9)</f>
        <v>ZŠ</v>
      </c>
      <c r="D9" s="159">
        <f>INDEX(Výdaje!$1:$10000,67,A9)</f>
        <v>1200000</v>
      </c>
      <c r="E9" s="159">
        <f>INDEX(Výdaje!$1:$10000,55,A9)</f>
        <v>1200000</v>
      </c>
      <c r="F9" s="160">
        <f>INDEX(Výdaje!$1:$10000,66,A9)</f>
        <v>0</v>
      </c>
    </row>
    <row r="10" spans="1:6" ht="12.75">
      <c r="A10" s="157">
        <f t="shared" si="0"/>
        <v>12</v>
      </c>
      <c r="B10" s="158">
        <f>INDEX(Výdaje!$1:$10000,1,A10)</f>
        <v>3314</v>
      </c>
      <c r="C10" s="20" t="str">
        <f>INDEX(Výdaje!$1:$10000,2,A10)</f>
        <v>Knihovna</v>
      </c>
      <c r="D10" s="159">
        <f>INDEX(Výdaje!$1:$10000,67,A10)</f>
        <v>20000</v>
      </c>
      <c r="E10" s="159">
        <f>INDEX(Výdaje!$1:$10000,55,A10)</f>
        <v>20000</v>
      </c>
      <c r="F10" s="160">
        <f>INDEX(Výdaje!$1:$10000,66,A10)</f>
        <v>0</v>
      </c>
    </row>
    <row r="11" spans="1:6" ht="12.75">
      <c r="A11" s="157">
        <f t="shared" si="0"/>
        <v>13</v>
      </c>
      <c r="B11" s="158">
        <f>INDEX(Výdaje!$1:$10000,1,A11)</f>
        <v>3319</v>
      </c>
      <c r="C11" s="20" t="str">
        <f>INDEX(Výdaje!$1:$10000,2,A11)</f>
        <v>KD</v>
      </c>
      <c r="D11" s="159">
        <f>INDEX(Výdaje!$1:$10000,67,A11)</f>
        <v>106400</v>
      </c>
      <c r="E11" s="159">
        <f>INDEX(Výdaje!$1:$10000,55,A11)</f>
        <v>106400</v>
      </c>
      <c r="F11" s="160">
        <f>INDEX(Výdaje!$1:$10000,66,A11)</f>
        <v>0</v>
      </c>
    </row>
    <row r="12" spans="1:6" ht="12.75">
      <c r="A12" s="157">
        <f t="shared" si="0"/>
        <v>14</v>
      </c>
      <c r="B12" s="158">
        <f>INDEX(Výdaje!$1:$10000,1,A12)</f>
        <v>3326</v>
      </c>
      <c r="C12" s="20" t="str">
        <f>INDEX(Výdaje!$1:$10000,2,A12)</f>
        <v>Kapličky</v>
      </c>
      <c r="D12" s="159">
        <f>INDEX(Výdaje!$1:$10000,67,A12)</f>
        <v>10000</v>
      </c>
      <c r="E12" s="159">
        <f>INDEX(Výdaje!$1:$10000,55,A12)</f>
        <v>10000</v>
      </c>
      <c r="F12" s="160">
        <f>INDEX(Výdaje!$1:$10000,66,A12)</f>
        <v>0</v>
      </c>
    </row>
    <row r="13" spans="1:6" ht="12.75">
      <c r="A13" s="157">
        <f t="shared" si="0"/>
        <v>15</v>
      </c>
      <c r="B13" s="158">
        <f>INDEX(Výdaje!$1:$10000,1,A13)</f>
        <v>3329</v>
      </c>
      <c r="C13" s="20" t="str">
        <f>INDEX(Výdaje!$1:$10000,2,A13)</f>
        <v>Program obnovy místních částí</v>
      </c>
      <c r="D13" s="159">
        <f>INDEX(Výdaje!$1:$10000,67,A13)</f>
        <v>20000</v>
      </c>
      <c r="E13" s="159">
        <f>INDEX(Výdaje!$1:$10000,55,A13)</f>
        <v>20000</v>
      </c>
      <c r="F13" s="160">
        <f>INDEX(Výdaje!$1:$10000,66,A13)</f>
        <v>0</v>
      </c>
    </row>
    <row r="14" spans="1:6" ht="12.75">
      <c r="A14" s="157">
        <f t="shared" si="0"/>
        <v>16</v>
      </c>
      <c r="B14" s="158">
        <f>INDEX(Výdaje!$1:$10000,1,A14)</f>
        <v>3330</v>
      </c>
      <c r="C14" s="20" t="str">
        <f>INDEX(Výdaje!$1:$10000,2,A14)</f>
        <v>Církev</v>
      </c>
      <c r="D14" s="159">
        <f>INDEX(Výdaje!$1:$10000,67,A14)</f>
        <v>0</v>
      </c>
      <c r="E14" s="159">
        <f>INDEX(Výdaje!$1:$10000,55,A14)</f>
        <v>0</v>
      </c>
      <c r="F14" s="160">
        <f>INDEX(Výdaje!$1:$10000,66,A14)</f>
        <v>0</v>
      </c>
    </row>
    <row r="15" spans="1:6" ht="12.75">
      <c r="A15" s="157">
        <f t="shared" si="0"/>
        <v>17</v>
      </c>
      <c r="B15" s="158">
        <f>INDEX(Výdaje!$1:$10000,1,A15)</f>
        <v>3399</v>
      </c>
      <c r="C15" s="20" t="str">
        <f>INDEX(Výdaje!$1:$10000,2,A15)</f>
        <v>SPOZ</v>
      </c>
      <c r="D15" s="159">
        <f>INDEX(Výdaje!$1:$10000,67,A15)</f>
        <v>37000</v>
      </c>
      <c r="E15" s="159">
        <f>INDEX(Výdaje!$1:$10000,55,A15)</f>
        <v>37000</v>
      </c>
      <c r="F15" s="160">
        <f>INDEX(Výdaje!$1:$10000,66,A15)</f>
        <v>0</v>
      </c>
    </row>
    <row r="16" spans="1:6" ht="12.75">
      <c r="A16" s="157">
        <f t="shared" si="0"/>
        <v>18</v>
      </c>
      <c r="B16" s="158">
        <f>INDEX(Výdaje!$1:$10000,1,A16)</f>
        <v>3412</v>
      </c>
      <c r="C16" s="20" t="str">
        <f>INDEX(Výdaje!$1:$10000,2,A16)</f>
        <v>Sport</v>
      </c>
      <c r="D16" s="159">
        <f>INDEX(Výdaje!$1:$10000,67,A16)</f>
        <v>175500</v>
      </c>
      <c r="E16" s="159">
        <f>INDEX(Výdaje!$1:$10000,55,A16)</f>
        <v>175500</v>
      </c>
      <c r="F16" s="160">
        <f>INDEX(Výdaje!$1:$10000,66,A16)</f>
        <v>0</v>
      </c>
    </row>
    <row r="17" spans="1:6" ht="12.75">
      <c r="A17" s="157">
        <f t="shared" si="0"/>
        <v>19</v>
      </c>
      <c r="B17" s="158">
        <f>INDEX(Výdaje!$1:$10000,1,A17)</f>
        <v>3421</v>
      </c>
      <c r="C17" s="20" t="str">
        <f>INDEX(Výdaje!$1:$10000,2,A17)</f>
        <v>Klubovna</v>
      </c>
      <c r="D17" s="159">
        <f>INDEX(Výdaje!$1:$10000,67,A17)</f>
        <v>5000</v>
      </c>
      <c r="E17" s="159">
        <f>INDEX(Výdaje!$1:$10000,55,A17)</f>
        <v>5000</v>
      </c>
      <c r="F17" s="160">
        <f>INDEX(Výdaje!$1:$10000,66,A17)</f>
        <v>0</v>
      </c>
    </row>
    <row r="18" spans="1:6" ht="12.75">
      <c r="A18" s="157">
        <f t="shared" si="0"/>
        <v>20</v>
      </c>
      <c r="B18" s="158">
        <f>INDEX(Výdaje!$1:$10000,1,A18)</f>
        <v>3519</v>
      </c>
      <c r="C18" s="20" t="str">
        <f>INDEX(Výdaje!$1:$10000,2,A18)</f>
        <v>Zdr. stř.</v>
      </c>
      <c r="D18" s="159">
        <f>INDEX(Výdaje!$1:$10000,67,A18)</f>
        <v>38000</v>
      </c>
      <c r="E18" s="159">
        <f>INDEX(Výdaje!$1:$10000,55,A18)</f>
        <v>38000</v>
      </c>
      <c r="F18" s="160">
        <f>INDEX(Výdaje!$1:$10000,66,A18)</f>
        <v>0</v>
      </c>
    </row>
    <row r="19" spans="1:6" ht="12.75">
      <c r="A19" s="157">
        <f t="shared" si="0"/>
        <v>21</v>
      </c>
      <c r="B19" s="158">
        <f>INDEX(Výdaje!$1:$10000,1,A19)</f>
        <v>3612</v>
      </c>
      <c r="C19" s="20" t="str">
        <f>INDEX(Výdaje!$1:$10000,2,A19)</f>
        <v>Byty</v>
      </c>
      <c r="D19" s="159">
        <f>INDEX(Výdaje!$1:$10000,67,A19)</f>
        <v>454590</v>
      </c>
      <c r="E19" s="159">
        <f>INDEX(Výdaje!$1:$10000,55,A19)</f>
        <v>454590</v>
      </c>
      <c r="F19" s="160">
        <f>INDEX(Výdaje!$1:$10000,66,A19)</f>
        <v>0</v>
      </c>
    </row>
    <row r="20" spans="1:6" ht="12.75">
      <c r="A20" s="157">
        <f t="shared" si="0"/>
        <v>22</v>
      </c>
      <c r="B20" s="158">
        <f>INDEX(Výdaje!$1:$10000,1,A20)</f>
        <v>3631</v>
      </c>
      <c r="C20" s="20" t="str">
        <f>INDEX(Výdaje!$1:$10000,2,A20)</f>
        <v>Veřejné osvětlení</v>
      </c>
      <c r="D20" s="159">
        <f>INDEX(Výdaje!$1:$10000,67,A20)</f>
        <v>132000</v>
      </c>
      <c r="E20" s="159">
        <f>INDEX(Výdaje!$1:$10000,55,A20)</f>
        <v>132000</v>
      </c>
      <c r="F20" s="160">
        <f>INDEX(Výdaje!$1:$10000,66,A20)</f>
        <v>0</v>
      </c>
    </row>
    <row r="21" spans="1:6" ht="12.75">
      <c r="A21" s="157">
        <f t="shared" si="0"/>
        <v>23</v>
      </c>
      <c r="B21" s="158">
        <f>INDEX(Výdaje!$1:$10000,1,A21)</f>
        <v>3632</v>
      </c>
      <c r="C21" s="20" t="str">
        <f>INDEX(Výdaje!$1:$10000,2,A21)</f>
        <v>Hřbitov</v>
      </c>
      <c r="D21" s="159">
        <f>INDEX(Výdaje!$1:$10000,67,A21)</f>
        <v>5000</v>
      </c>
      <c r="E21" s="159">
        <f>INDEX(Výdaje!$1:$10000,55,A21)</f>
        <v>5000</v>
      </c>
      <c r="F21" s="160">
        <f>INDEX(Výdaje!$1:$10000,66,A21)</f>
        <v>0</v>
      </c>
    </row>
    <row r="22" spans="1:6" ht="12.75">
      <c r="A22" s="157">
        <f t="shared" si="0"/>
        <v>24</v>
      </c>
      <c r="B22" s="158">
        <f>INDEX(Výdaje!$1:$10000,1,A22)</f>
        <v>3634</v>
      </c>
      <c r="C22" s="20" t="str">
        <f>INDEX(Výdaje!$1:$10000,2,A22)</f>
        <v>Kotelna</v>
      </c>
      <c r="D22" s="159">
        <f>INDEX(Výdaje!$1:$10000,67,A22)</f>
        <v>962500</v>
      </c>
      <c r="E22" s="159">
        <f>INDEX(Výdaje!$1:$10000,55,A22)</f>
        <v>962500</v>
      </c>
      <c r="F22" s="160">
        <f>INDEX(Výdaje!$1:$10000,66,A22)</f>
        <v>0</v>
      </c>
    </row>
    <row r="23" spans="1:6" ht="12.75">
      <c r="A23" s="157">
        <f t="shared" si="0"/>
        <v>25</v>
      </c>
      <c r="B23" s="158">
        <f>INDEX(Výdaje!$1:$10000,1,A23)</f>
        <v>3722</v>
      </c>
      <c r="C23" s="20" t="str">
        <f>INDEX(Výdaje!$1:$10000,2,A23)</f>
        <v>KO</v>
      </c>
      <c r="D23" s="159">
        <f>INDEX(Výdaje!$1:$10000,67,A23)</f>
        <v>556200</v>
      </c>
      <c r="E23" s="159">
        <f>INDEX(Výdaje!$1:$10000,55,A23)</f>
        <v>556200</v>
      </c>
      <c r="F23" s="160">
        <f>INDEX(Výdaje!$1:$10000,66,A23)</f>
        <v>0</v>
      </c>
    </row>
    <row r="24" spans="1:6" ht="12.75">
      <c r="A24" s="157">
        <f t="shared" si="0"/>
        <v>26</v>
      </c>
      <c r="B24" s="158">
        <f>INDEX(Výdaje!$1:$10000,1,A24)</f>
        <v>3745</v>
      </c>
      <c r="C24" s="20" t="str">
        <f>INDEX(Výdaje!$1:$10000,2,A24)</f>
        <v>VZ + VPP</v>
      </c>
      <c r="D24" s="159">
        <f>INDEX(Výdaje!$1:$10000,67,A24)</f>
        <v>135000</v>
      </c>
      <c r="E24" s="159">
        <f>INDEX(Výdaje!$1:$10000,55,A24)</f>
        <v>135000</v>
      </c>
      <c r="F24" s="160">
        <f>INDEX(Výdaje!$1:$10000,66,A24)</f>
        <v>0</v>
      </c>
    </row>
    <row r="25" spans="1:6" ht="12.75">
      <c r="A25" s="157">
        <f t="shared" si="0"/>
        <v>27</v>
      </c>
      <c r="B25" s="158">
        <f>INDEX(Výdaje!$1:$10000,1,A25)</f>
        <v>4319</v>
      </c>
      <c r="C25" s="20" t="str">
        <f>INDEX(Výdaje!$1:$10000,2,A25)</f>
        <v>Citroen Bus</v>
      </c>
      <c r="D25" s="159">
        <f>INDEX(Výdaje!$1:$10000,67,A25)</f>
        <v>155000</v>
      </c>
      <c r="E25" s="159">
        <f>INDEX(Výdaje!$1:$10000,55,A25)</f>
        <v>155000</v>
      </c>
      <c r="F25" s="160">
        <f>INDEX(Výdaje!$1:$10000,66,A25)</f>
        <v>0</v>
      </c>
    </row>
    <row r="26" spans="1:6" ht="12.75">
      <c r="A26" s="157">
        <f t="shared" si="0"/>
        <v>28</v>
      </c>
      <c r="B26" s="158">
        <f>INDEX(Výdaje!$1:$10000,1,A26)</f>
        <v>5512</v>
      </c>
      <c r="C26" s="20" t="str">
        <f>INDEX(Výdaje!$1:$10000,2,A26)</f>
        <v>Hasiči</v>
      </c>
      <c r="D26" s="159">
        <f>INDEX(Výdaje!$1:$10000,67,A26)</f>
        <v>44300</v>
      </c>
      <c r="E26" s="159">
        <f>INDEX(Výdaje!$1:$10000,55,A26)</f>
        <v>44300</v>
      </c>
      <c r="F26" s="160">
        <f>INDEX(Výdaje!$1:$10000,66,A26)</f>
        <v>0</v>
      </c>
    </row>
    <row r="27" spans="1:6" ht="12.75">
      <c r="A27" s="157">
        <f t="shared" si="0"/>
        <v>29</v>
      </c>
      <c r="B27" s="158" t="str">
        <f>INDEX(Výdaje!$1:$10000,1,A27)</f>
        <v>5512u</v>
      </c>
      <c r="C27" s="20" t="str">
        <f>INDEX(Výdaje!$1:$10000,2,A27)</f>
        <v>Hasiči</v>
      </c>
      <c r="D27" s="159">
        <f>INDEX(Výdaje!$1:$10000,67,A27)</f>
        <v>0</v>
      </c>
      <c r="E27" s="159">
        <f>INDEX(Výdaje!$1:$10000,55,A27)</f>
        <v>0</v>
      </c>
      <c r="F27" s="160">
        <f>INDEX(Výdaje!$1:$10000,66,A27)</f>
        <v>0</v>
      </c>
    </row>
    <row r="28" spans="1:6" ht="12.75">
      <c r="A28" s="157">
        <f t="shared" si="0"/>
        <v>30</v>
      </c>
      <c r="B28" s="158">
        <f>INDEX(Výdaje!$1:$10000,1,A28)</f>
        <v>6112</v>
      </c>
      <c r="C28" s="20" t="str">
        <f>INDEX(Výdaje!$1:$10000,2,A28)</f>
        <v>Zastupit.</v>
      </c>
      <c r="D28" s="159">
        <f>INDEX(Výdaje!$1:$10000,67,A28)</f>
        <v>754700</v>
      </c>
      <c r="E28" s="159">
        <f>INDEX(Výdaje!$1:$10000,55,A28)</f>
        <v>754700</v>
      </c>
      <c r="F28" s="160">
        <f>INDEX(Výdaje!$1:$10000,66,A28)</f>
        <v>0</v>
      </c>
    </row>
    <row r="29" spans="1:6" ht="12.75">
      <c r="A29" s="157">
        <f t="shared" si="0"/>
        <v>31</v>
      </c>
      <c r="B29" s="158">
        <f>INDEX(Výdaje!$1:$10000,1,A29)</f>
        <v>6171</v>
      </c>
      <c r="C29" s="20" t="str">
        <f>INDEX(Výdaje!$1:$10000,2,A29)</f>
        <v>Činnost místní správy</v>
      </c>
      <c r="D29" s="159">
        <f>INDEX(Výdaje!$1:$10000,67,A29)</f>
        <v>1585500</v>
      </c>
      <c r="E29" s="159">
        <f>INDEX(Výdaje!$1:$10000,55,A29)</f>
        <v>1580500</v>
      </c>
      <c r="F29" s="160">
        <f>INDEX(Výdaje!$1:$10000,66,A29)</f>
        <v>5000</v>
      </c>
    </row>
    <row r="30" spans="1:6" ht="12.75">
      <c r="A30" s="157">
        <f t="shared" si="0"/>
        <v>32</v>
      </c>
      <c r="B30" s="158">
        <f>INDEX(Výdaje!$1:$10000,1,A30)</f>
        <v>6310</v>
      </c>
      <c r="C30" s="20" t="str">
        <f>INDEX(Výdaje!$1:$10000,2,A30)</f>
        <v>Výdaje z finančních operací</v>
      </c>
      <c r="D30" s="159">
        <f>INDEX(Výdaje!$1:$10000,67,A30)</f>
        <v>30000</v>
      </c>
      <c r="E30" s="159">
        <f>INDEX(Výdaje!$1:$10000,55,A30)</f>
        <v>30000</v>
      </c>
      <c r="F30" s="160">
        <f>INDEX(Výdaje!$1:$10000,66,A30)</f>
        <v>0</v>
      </c>
    </row>
    <row r="31" spans="1:6" ht="12.75">
      <c r="A31" s="157">
        <f t="shared" si="0"/>
        <v>33</v>
      </c>
      <c r="B31" s="158">
        <f>INDEX(Výdaje!$1:$10000,1,A31)</f>
        <v>6330</v>
      </c>
      <c r="C31" s="20" t="str">
        <f>INDEX(Výdaje!$1:$10000,2,A31)</f>
        <v>Převody</v>
      </c>
      <c r="D31" s="159">
        <f>INDEX(Výdaje!$1:$10000,67,A31)</f>
        <v>60000</v>
      </c>
      <c r="E31" s="159">
        <f>INDEX(Výdaje!$1:$10000,55,A31)</f>
        <v>60000</v>
      </c>
      <c r="F31" s="160">
        <f>INDEX(Výdaje!$1:$10000,66,A31)</f>
        <v>0</v>
      </c>
    </row>
    <row r="32" spans="1:6" ht="12.75">
      <c r="A32" s="157">
        <f t="shared" si="0"/>
        <v>34</v>
      </c>
      <c r="B32" s="158">
        <f>INDEX(Výdaje!$1:$10000,1,A32)</f>
        <v>6399</v>
      </c>
      <c r="C32" s="20" t="str">
        <f>INDEX(Výdaje!$1:$10000,2,A32)</f>
        <v>Daň obec</v>
      </c>
      <c r="D32" s="159">
        <f>INDEX(Výdaje!$1:$10000,67,A32)</f>
        <v>60000</v>
      </c>
      <c r="E32" s="159">
        <f>INDEX(Výdaje!$1:$10000,55,A32)</f>
        <v>60000</v>
      </c>
      <c r="F32" s="160">
        <f>INDEX(Výdaje!$1:$10000,66,A32)</f>
        <v>0</v>
      </c>
    </row>
    <row r="33" spans="1:6" ht="12.75">
      <c r="A33" s="157">
        <f t="shared" si="0"/>
        <v>35</v>
      </c>
      <c r="B33" s="158">
        <f>INDEX(Výdaje!$1:$10000,1,A33)</f>
        <v>3349</v>
      </c>
      <c r="C33" s="20" t="str">
        <f>INDEX(Výdaje!$1:$10000,2,A33)</f>
        <v>noviny</v>
      </c>
      <c r="D33" s="159">
        <f>INDEX(Výdaje!$1:$10000,67,A33)</f>
        <v>40000</v>
      </c>
      <c r="E33" s="159">
        <f>INDEX(Výdaje!$1:$10000,55,A33)</f>
        <v>40000</v>
      </c>
      <c r="F33" s="160">
        <f>INDEX(Výdaje!$1:$10000,66,A33)</f>
        <v>0</v>
      </c>
    </row>
    <row r="34" spans="1:6" ht="12.75">
      <c r="A34" s="157">
        <f t="shared" si="0"/>
        <v>36</v>
      </c>
      <c r="B34" s="158">
        <f>INDEX(Výdaje!$1:$10000,1,A34)</f>
        <v>2221</v>
      </c>
      <c r="C34" s="20" t="str">
        <f>INDEX(Výdaje!$1:$10000,2,A34)</f>
        <v>Doprava</v>
      </c>
      <c r="D34" s="159">
        <f>INDEX(Výdaje!$1:$10000,67,A34)</f>
        <v>0</v>
      </c>
      <c r="E34" s="159">
        <f>INDEX(Výdaje!$1:$10000,55,A34)</f>
        <v>0</v>
      </c>
      <c r="F34" s="160">
        <f>INDEX(Výdaje!$1:$10000,66,A34)</f>
        <v>0</v>
      </c>
    </row>
    <row r="35" spans="1:6" ht="12.75">
      <c r="A35" s="157">
        <f t="shared" si="0"/>
        <v>37</v>
      </c>
      <c r="B35" s="158">
        <f>INDEX(Výdaje!$1:$10000,1,A35)</f>
        <v>3429</v>
      </c>
      <c r="C35" s="20" t="str">
        <f>INDEX(Výdaje!$1:$10000,2,A35)</f>
        <v>Zájmová činnost</v>
      </c>
      <c r="D35" s="159">
        <f>INDEX(Výdaje!$1:$10000,67,A35)</f>
        <v>0</v>
      </c>
      <c r="E35" s="159">
        <f>INDEX(Výdaje!$1:$10000,55,A35)</f>
        <v>0</v>
      </c>
      <c r="F35" s="160">
        <f>INDEX(Výdaje!$1:$10000,66,A35)</f>
        <v>0</v>
      </c>
    </row>
    <row r="36" spans="1:6" ht="12.75">
      <c r="A36" s="157">
        <f t="shared" si="0"/>
        <v>38</v>
      </c>
      <c r="B36" s="158">
        <f>INDEX(Výdaje!$1:$10000,1,A36)</f>
        <v>6114</v>
      </c>
      <c r="C36" s="20" t="str">
        <f>INDEX(Výdaje!$1:$10000,2,A36)</f>
        <v>Volby do EP</v>
      </c>
      <c r="D36" s="159">
        <f>INDEX(Výdaje!$1:$10000,67,A36)</f>
        <v>0</v>
      </c>
      <c r="E36" s="159">
        <f>INDEX(Výdaje!$1:$10000,55,A36)</f>
        <v>0</v>
      </c>
      <c r="F36" s="160">
        <f>INDEX(Výdaje!$1:$10000,66,A36)</f>
        <v>0</v>
      </c>
    </row>
    <row r="37" spans="1:6" ht="12.75">
      <c r="A37" s="157">
        <f t="shared" si="0"/>
        <v>39</v>
      </c>
      <c r="B37" s="158">
        <f>INDEX(Výdaje!$1:$10000,1,A37)</f>
        <v>0</v>
      </c>
      <c r="C37" s="20">
        <f>INDEX(Výdaje!$1:$10000,2,A37)</f>
        <v>0</v>
      </c>
      <c r="D37" s="159">
        <f>INDEX(Výdaje!$1:$10000,67,A37)</f>
        <v>0</v>
      </c>
      <c r="E37" s="159">
        <f>INDEX(Výdaje!$1:$10000,55,A37)</f>
        <v>0</v>
      </c>
      <c r="F37" s="160">
        <f>INDEX(Výdaje!$1:$10000,66,A37)</f>
        <v>0</v>
      </c>
    </row>
    <row r="38" spans="1:6" ht="12.75">
      <c r="A38" s="157">
        <f t="shared" si="0"/>
        <v>40</v>
      </c>
      <c r="B38" s="158">
        <f>INDEX(Výdaje!$1:$10000,1,A38)</f>
        <v>0</v>
      </c>
      <c r="C38" s="20">
        <f>INDEX(Výdaje!$1:$10000,2,A38)</f>
        <v>0</v>
      </c>
      <c r="D38" s="159">
        <f>INDEX(Výdaje!$1:$10000,67,A38)</f>
        <v>0</v>
      </c>
      <c r="E38" s="159">
        <f>INDEX(Výdaje!$1:$10000,55,A38)</f>
        <v>0</v>
      </c>
      <c r="F38" s="160">
        <f>INDEX(Výdaje!$1:$10000,66,A38)</f>
        <v>0</v>
      </c>
    </row>
    <row r="39" spans="1:6" ht="12.75">
      <c r="A39" s="157">
        <f t="shared" si="0"/>
        <v>41</v>
      </c>
      <c r="B39" s="158">
        <f>INDEX(Výdaje!$1:$10000,1,A39)</f>
        <v>0</v>
      </c>
      <c r="C39" s="20">
        <f>INDEX(Výdaje!$1:$10000,2,A39)</f>
        <v>0</v>
      </c>
      <c r="D39" s="159">
        <f>INDEX(Výdaje!$1:$10000,67,A39)</f>
        <v>0</v>
      </c>
      <c r="E39" s="159">
        <f>INDEX(Výdaje!$1:$10000,55,A39)</f>
        <v>0</v>
      </c>
      <c r="F39" s="160">
        <f>INDEX(Výdaje!$1:$10000,66,A39)</f>
        <v>0</v>
      </c>
    </row>
    <row r="40" spans="1:6" ht="12.75">
      <c r="A40" s="157">
        <f t="shared" si="0"/>
        <v>42</v>
      </c>
      <c r="B40" s="158">
        <f>INDEX(Výdaje!$1:$10000,1,A40)</f>
        <v>0</v>
      </c>
      <c r="C40" s="20">
        <f>INDEX(Výdaje!$1:$10000,2,A40)</f>
        <v>0</v>
      </c>
      <c r="D40" s="159">
        <f>INDEX(Výdaje!$1:$10000,67,A40)</f>
        <v>0</v>
      </c>
      <c r="E40" s="159">
        <f>INDEX(Výdaje!$1:$10000,55,A40)</f>
        <v>0</v>
      </c>
      <c r="F40" s="160">
        <f>INDEX(Výdaje!$1:$10000,66,A40)</f>
        <v>0</v>
      </c>
    </row>
    <row r="41" spans="1:6" ht="12.75">
      <c r="A41" s="157">
        <f t="shared" si="0"/>
        <v>43</v>
      </c>
      <c r="B41" s="158">
        <f>INDEX(Výdaje!$1:$10000,1,A41)</f>
        <v>0</v>
      </c>
      <c r="C41" s="20">
        <f>INDEX(Výdaje!$1:$10000,2,A41)</f>
        <v>0</v>
      </c>
      <c r="D41" s="159">
        <f>INDEX(Výdaje!$1:$10000,67,A41)</f>
        <v>0</v>
      </c>
      <c r="E41" s="159">
        <f>INDEX(Výdaje!$1:$10000,55,A41)</f>
        <v>0</v>
      </c>
      <c r="F41" s="160">
        <f>INDEX(Výdaje!$1:$10000,66,A41)</f>
        <v>0</v>
      </c>
    </row>
    <row r="42" spans="1:6" ht="12.75">
      <c r="A42" s="157">
        <f t="shared" si="0"/>
        <v>44</v>
      </c>
      <c r="B42" s="158">
        <f>INDEX(Výdaje!$1:$10000,1,A42)</f>
        <v>0</v>
      </c>
      <c r="C42" s="20">
        <f>INDEX(Výdaje!$1:$10000,2,A42)</f>
        <v>0</v>
      </c>
      <c r="D42" s="159">
        <f>INDEX(Výdaje!$1:$10000,67,A42)</f>
        <v>0</v>
      </c>
      <c r="E42" s="159">
        <f>INDEX(Výdaje!$1:$10000,55,A42)</f>
        <v>0</v>
      </c>
      <c r="F42" s="160">
        <f>INDEX(Výdaje!$1:$10000,66,A42)</f>
        <v>0</v>
      </c>
    </row>
    <row r="43" spans="1:6" ht="12.75">
      <c r="A43" s="157">
        <f t="shared" si="0"/>
        <v>45</v>
      </c>
      <c r="B43" s="158">
        <f>INDEX(Výdaje!$1:$10000,1,A43)</f>
        <v>0</v>
      </c>
      <c r="C43" s="20">
        <f>INDEX(Výdaje!$1:$10000,2,A43)</f>
        <v>0</v>
      </c>
      <c r="D43" s="159">
        <f>INDEX(Výdaje!$1:$10000,67,A43)</f>
        <v>0</v>
      </c>
      <c r="E43" s="159">
        <f>INDEX(Výdaje!$1:$10000,55,A43)</f>
        <v>0</v>
      </c>
      <c r="F43" s="160">
        <f>INDEX(Výdaje!$1:$10000,66,A43)</f>
        <v>0</v>
      </c>
    </row>
    <row r="44" spans="1:6" ht="13.5" thickBot="1">
      <c r="A44" s="157">
        <f t="shared" si="0"/>
        <v>46</v>
      </c>
      <c r="B44" s="165">
        <f>INDEX(Výdaje!$1:$10000,1,A44)</f>
        <v>0</v>
      </c>
      <c r="C44" s="166">
        <f>INDEX(Výdaje!$1:$10000,2,A44)</f>
        <v>0</v>
      </c>
      <c r="D44" s="159">
        <f>INDEX(Výdaje!$1:$10000,67,A44)</f>
        <v>0</v>
      </c>
      <c r="E44" s="159">
        <f>INDEX(Výdaje!$1:$10000,55,A44)</f>
        <v>0</v>
      </c>
      <c r="F44" s="160">
        <f>INDEX(Výdaje!$1:$10000,66,A44)</f>
        <v>0</v>
      </c>
    </row>
    <row r="45" spans="1:6" ht="15.75" thickBot="1">
      <c r="A45" s="157">
        <f t="shared" si="0"/>
        <v>47</v>
      </c>
      <c r="B45" s="167">
        <f>INDEX(Výdaje!$1:$10000,1,A45)</f>
        <v>0</v>
      </c>
      <c r="C45" s="168" t="s">
        <v>167</v>
      </c>
      <c r="D45" s="169">
        <f>SUM(D3:D44)</f>
        <v>7871540</v>
      </c>
      <c r="E45" s="169">
        <f>SUM(E3:E44)</f>
        <v>7866540</v>
      </c>
      <c r="F45" s="170">
        <f>SUM(F3:F44)</f>
        <v>5000</v>
      </c>
    </row>
    <row r="46" ht="13.5" thickTop="1"/>
  </sheetData>
  <sheetProtection sheet="1" objects="1" scenarios="1" selectLockedCells="1" selectUnlockedCells="1"/>
  <conditionalFormatting sqref="B32:C45 D3:F45">
    <cfRule type="cellIs" priority="1" dxfId="0" operator="equal" stopIfTrue="1">
      <formula>0</formula>
    </cfRule>
  </conditionalFormatting>
  <printOptions/>
  <pageMargins left="0.75" right="0.75" top="1.58" bottom="1" header="0.4921259845" footer="0.4921259845"/>
  <pageSetup horizontalDpi="600" verticalDpi="600" orientation="portrait" paperSize="9" r:id="rId1"/>
  <headerFooter alignWithMargins="0">
    <oddHeader>&amp;C&amp;"Arial,Tučné"&amp;14Obec Dešná - rozpočet 2011 /návrh/
&amp;"Arial,tučné kurzíva"&amp;11výdaje členěné podle paragrafů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B27" sqref="B27"/>
    </sheetView>
  </sheetViews>
  <sheetFormatPr defaultColWidth="9.140625" defaultRowHeight="12.75"/>
  <cols>
    <col min="1" max="10" width="19.421875" style="0" customWidth="1"/>
  </cols>
  <sheetData>
    <row r="1" spans="1:10" ht="13.5" thickTop="1">
      <c r="A1" s="213">
        <v>1085</v>
      </c>
      <c r="B1" s="202">
        <v>0.8</v>
      </c>
      <c r="C1" s="202">
        <v>0.85</v>
      </c>
      <c r="D1" s="202">
        <v>0.9</v>
      </c>
      <c r="E1" s="202">
        <v>0.95</v>
      </c>
      <c r="F1" s="210" t="s">
        <v>200</v>
      </c>
      <c r="G1" s="202">
        <v>0.09</v>
      </c>
      <c r="H1" s="202">
        <v>1.1</v>
      </c>
      <c r="I1" s="202">
        <v>1.15</v>
      </c>
      <c r="J1" s="203">
        <v>1.2</v>
      </c>
    </row>
    <row r="2" spans="1:10" ht="12.75">
      <c r="A2" s="204" t="s">
        <v>199</v>
      </c>
      <c r="B2" s="205">
        <f>$F$2*B1</f>
        <v>344</v>
      </c>
      <c r="C2" s="205">
        <f>$F$2*C1</f>
        <v>365.5</v>
      </c>
      <c r="D2" s="205">
        <f>$F$2*D1</f>
        <v>387</v>
      </c>
      <c r="E2" s="205">
        <f>$F$2*E1</f>
        <v>408.5</v>
      </c>
      <c r="F2" s="211">
        <v>430</v>
      </c>
      <c r="G2" s="205">
        <f>$F$2*G1</f>
        <v>38.699999999999996</v>
      </c>
      <c r="H2" s="205">
        <f>$F$2*H1</f>
        <v>473.00000000000006</v>
      </c>
      <c r="I2" s="205">
        <f>$F$2*I1</f>
        <v>494.49999999999994</v>
      </c>
      <c r="J2" s="206">
        <f>$F$2*J1</f>
        <v>516</v>
      </c>
    </row>
    <row r="3" spans="1:10" ht="13.5" thickBot="1">
      <c r="A3" s="207" t="s">
        <v>201</v>
      </c>
      <c r="B3" s="208">
        <f>$F$3*B1</f>
        <v>375.27272727272725</v>
      </c>
      <c r="C3" s="208">
        <f>$F$3*C1</f>
        <v>398.7272727272727</v>
      </c>
      <c r="D3" s="208">
        <f>$F$3*D1</f>
        <v>422.1818181818182</v>
      </c>
      <c r="E3" s="208">
        <f>$F$3*E1</f>
        <v>445.63636363636357</v>
      </c>
      <c r="F3" s="212">
        <f>F2*12/11</f>
        <v>469.09090909090907</v>
      </c>
      <c r="G3" s="208">
        <f>$F$3*G1</f>
        <v>42.21818181818181</v>
      </c>
      <c r="H3" s="208">
        <f>$F$3*H1</f>
        <v>516</v>
      </c>
      <c r="I3" s="208">
        <f>$F$3*I1</f>
        <v>539.4545454545454</v>
      </c>
      <c r="J3" s="209">
        <f>$F$3*J1</f>
        <v>562.9090909090909</v>
      </c>
    </row>
    <row r="4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Dešná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Alois Adam</dc:creator>
  <cp:keywords/>
  <dc:description/>
  <cp:lastModifiedBy>Veselá</cp:lastModifiedBy>
  <cp:lastPrinted>2010-12-09T06:56:42Z</cp:lastPrinted>
  <dcterms:created xsi:type="dcterms:W3CDTF">2004-03-02T15:14:09Z</dcterms:created>
  <dcterms:modified xsi:type="dcterms:W3CDTF">2010-12-13T13:32:38Z</dcterms:modified>
  <cp:category/>
  <cp:version/>
  <cp:contentType/>
  <cp:contentStatus/>
</cp:coreProperties>
</file>